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2315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Лист1!$A$1:$L$268</definedName>
  </definedNames>
  <calcPr calcId="145621"/>
</workbook>
</file>

<file path=xl/calcChain.xml><?xml version="1.0" encoding="utf-8"?>
<calcChain xmlns="http://schemas.openxmlformats.org/spreadsheetml/2006/main">
  <c r="H183" i="1" l="1"/>
  <c r="H60" i="1" l="1"/>
  <c r="H13" i="1" l="1"/>
  <c r="D134" i="1" l="1"/>
  <c r="G17" i="1"/>
  <c r="G16" i="1"/>
  <c r="C17" i="1"/>
  <c r="E13" i="1"/>
  <c r="F13" i="1"/>
  <c r="D13" i="1"/>
  <c r="I13" i="1"/>
  <c r="J13" i="1"/>
  <c r="K17" i="1" l="1"/>
  <c r="G258" i="1"/>
  <c r="K258" i="1" s="1"/>
  <c r="G259" i="1"/>
  <c r="G257" i="1"/>
  <c r="C258" i="1"/>
  <c r="C259" i="1"/>
  <c r="C257" i="1"/>
  <c r="D256" i="1"/>
  <c r="E256" i="1"/>
  <c r="F256" i="1"/>
  <c r="H256" i="1"/>
  <c r="I256" i="1"/>
  <c r="J256" i="1"/>
  <c r="H251" i="1"/>
  <c r="I251" i="1"/>
  <c r="J251" i="1"/>
  <c r="D251" i="1"/>
  <c r="E251" i="1"/>
  <c r="F251" i="1"/>
  <c r="G255" i="1"/>
  <c r="C255" i="1"/>
  <c r="G254" i="1"/>
  <c r="G251" i="1" s="1"/>
  <c r="C254" i="1"/>
  <c r="C251" i="1" s="1"/>
  <c r="H226" i="1"/>
  <c r="I226" i="1"/>
  <c r="J226" i="1"/>
  <c r="D226" i="1"/>
  <c r="E226" i="1"/>
  <c r="F226" i="1"/>
  <c r="G235" i="1"/>
  <c r="G236" i="1"/>
  <c r="C235" i="1"/>
  <c r="C236" i="1"/>
  <c r="K235" i="1" l="1"/>
  <c r="C256" i="1"/>
  <c r="G256" i="1"/>
  <c r="K256" i="1" s="1"/>
  <c r="H116" i="1"/>
  <c r="I116" i="1"/>
  <c r="J116" i="1"/>
  <c r="D116" i="1"/>
  <c r="E116" i="1"/>
  <c r="F116" i="1"/>
  <c r="G123" i="1"/>
  <c r="C123" i="1"/>
  <c r="K123" i="1" s="1"/>
  <c r="H102" i="1"/>
  <c r="I102" i="1"/>
  <c r="J102" i="1"/>
  <c r="D102" i="1"/>
  <c r="G114" i="1"/>
  <c r="K114" i="1" s="1"/>
  <c r="C114" i="1"/>
  <c r="D92" i="1"/>
  <c r="E92" i="1"/>
  <c r="F92" i="1"/>
  <c r="H92" i="1"/>
  <c r="I92" i="1"/>
  <c r="G100" i="1"/>
  <c r="C100" i="1"/>
  <c r="H82" i="1"/>
  <c r="H19" i="1"/>
  <c r="D19" i="1"/>
  <c r="C29" i="1"/>
  <c r="G29" i="1"/>
  <c r="K100" i="1" l="1"/>
  <c r="K29" i="1"/>
  <c r="G169" i="1"/>
  <c r="H74" i="1" l="1"/>
  <c r="D171" i="1" l="1"/>
  <c r="H171" i="1"/>
  <c r="G231" i="1" l="1"/>
  <c r="K231" i="1" s="1"/>
  <c r="C231" i="1"/>
  <c r="C191" i="1"/>
  <c r="H39" i="1" l="1"/>
  <c r="I240" i="1" l="1"/>
  <c r="H240" i="1"/>
  <c r="E240" i="1"/>
  <c r="D240" i="1"/>
  <c r="G97" i="1"/>
  <c r="C79" i="1"/>
  <c r="G79" i="1"/>
  <c r="D51" i="1"/>
  <c r="H51" i="1" l="1"/>
  <c r="H125" i="1"/>
  <c r="I134" i="1" l="1"/>
  <c r="H134" i="1"/>
  <c r="C22" i="1"/>
  <c r="H160" i="1" l="1"/>
  <c r="H152" i="1"/>
  <c r="D152" i="1"/>
  <c r="H142" i="1"/>
  <c r="F102" i="1" l="1"/>
  <c r="E102" i="1"/>
  <c r="G111" i="1"/>
  <c r="C111" i="1"/>
  <c r="H208" i="1"/>
  <c r="D208" i="1"/>
  <c r="H200" i="1"/>
  <c r="G200" i="1" s="1"/>
  <c r="D200" i="1"/>
  <c r="C200" i="1" s="1"/>
  <c r="H193" i="1"/>
  <c r="G193" i="1" s="1"/>
  <c r="D193" i="1"/>
  <c r="C193" i="1" s="1"/>
  <c r="D183" i="1"/>
  <c r="G130" i="1"/>
  <c r="H245" i="1"/>
  <c r="G249" i="1"/>
  <c r="C249" i="1"/>
  <c r="D245" i="1"/>
  <c r="D74" i="1"/>
  <c r="H46" i="1"/>
  <c r="C137" i="1"/>
  <c r="G145" i="1"/>
  <c r="G80" i="1"/>
  <c r="C80" i="1"/>
  <c r="G72" i="1"/>
  <c r="C72" i="1"/>
  <c r="G49" i="1"/>
  <c r="G24" i="1"/>
  <c r="C24" i="1"/>
  <c r="G56" i="1"/>
  <c r="I245" i="1"/>
  <c r="G232" i="1"/>
  <c r="G230" i="1"/>
  <c r="C43" i="1"/>
  <c r="G198" i="1"/>
  <c r="C230" i="1"/>
  <c r="H67" i="1"/>
  <c r="E245" i="1"/>
  <c r="F245" i="1"/>
  <c r="J245" i="1"/>
  <c r="G248" i="1"/>
  <c r="C248" i="1"/>
  <c r="F240" i="1"/>
  <c r="J240" i="1"/>
  <c r="G243" i="1"/>
  <c r="C243" i="1"/>
  <c r="G238" i="1"/>
  <c r="C238" i="1"/>
  <c r="G234" i="1"/>
  <c r="C234" i="1"/>
  <c r="C232" i="1"/>
  <c r="G229" i="1"/>
  <c r="C229" i="1"/>
  <c r="D216" i="1"/>
  <c r="E216" i="1"/>
  <c r="E214" i="1" s="1"/>
  <c r="F216" i="1"/>
  <c r="H216" i="1"/>
  <c r="H214" i="1" s="1"/>
  <c r="I216" i="1"/>
  <c r="J216" i="1"/>
  <c r="J214" i="1" s="1"/>
  <c r="G224" i="1"/>
  <c r="C224" i="1"/>
  <c r="G222" i="1"/>
  <c r="C222" i="1"/>
  <c r="G220" i="1"/>
  <c r="C220" i="1"/>
  <c r="G219" i="1"/>
  <c r="C219" i="1"/>
  <c r="C216" i="1" s="1"/>
  <c r="E208" i="1"/>
  <c r="F208" i="1"/>
  <c r="I208" i="1"/>
  <c r="J208" i="1"/>
  <c r="G213" i="1"/>
  <c r="C213" i="1"/>
  <c r="G211" i="1"/>
  <c r="C211" i="1"/>
  <c r="E200" i="1"/>
  <c r="F200" i="1"/>
  <c r="I200" i="1"/>
  <c r="J200" i="1"/>
  <c r="G206" i="1"/>
  <c r="C206" i="1"/>
  <c r="G204" i="1"/>
  <c r="C204" i="1"/>
  <c r="G203" i="1"/>
  <c r="C203" i="1"/>
  <c r="K203" i="1" s="1"/>
  <c r="E193" i="1"/>
  <c r="F193" i="1"/>
  <c r="I193" i="1"/>
  <c r="J193" i="1"/>
  <c r="C198" i="1"/>
  <c r="G196" i="1"/>
  <c r="C196" i="1"/>
  <c r="E183" i="1"/>
  <c r="E181" i="1" s="1"/>
  <c r="F183" i="1"/>
  <c r="I183" i="1"/>
  <c r="I181" i="1" s="1"/>
  <c r="J183" i="1"/>
  <c r="G191" i="1"/>
  <c r="K191" i="1" s="1"/>
  <c r="G189" i="1"/>
  <c r="C189" i="1"/>
  <c r="G188" i="1"/>
  <c r="C188" i="1"/>
  <c r="G186" i="1"/>
  <c r="C186" i="1"/>
  <c r="C183" i="1" s="1"/>
  <c r="E171" i="1"/>
  <c r="F171" i="1"/>
  <c r="I171" i="1"/>
  <c r="J171" i="1"/>
  <c r="G180" i="1"/>
  <c r="C180" i="1"/>
  <c r="G179" i="1"/>
  <c r="C179" i="1"/>
  <c r="G178" i="1"/>
  <c r="C178" i="1"/>
  <c r="G177" i="1"/>
  <c r="C177" i="1"/>
  <c r="G176" i="1"/>
  <c r="C176" i="1"/>
  <c r="G175" i="1"/>
  <c r="C175" i="1"/>
  <c r="G174" i="1"/>
  <c r="C174" i="1"/>
  <c r="C171" i="1" s="1"/>
  <c r="D160" i="1"/>
  <c r="E160" i="1"/>
  <c r="F160" i="1"/>
  <c r="I160" i="1"/>
  <c r="J160" i="1"/>
  <c r="C169" i="1"/>
  <c r="K169" i="1" s="1"/>
  <c r="G168" i="1"/>
  <c r="C168" i="1"/>
  <c r="G167" i="1"/>
  <c r="C167" i="1"/>
  <c r="G166" i="1"/>
  <c r="C166" i="1"/>
  <c r="G165" i="1"/>
  <c r="C165" i="1"/>
  <c r="G164" i="1"/>
  <c r="C164" i="1"/>
  <c r="G163" i="1"/>
  <c r="C163" i="1"/>
  <c r="E152" i="1"/>
  <c r="F152" i="1"/>
  <c r="I152" i="1"/>
  <c r="J152" i="1"/>
  <c r="G158" i="1"/>
  <c r="C158" i="1"/>
  <c r="G157" i="1"/>
  <c r="C157" i="1"/>
  <c r="G156" i="1"/>
  <c r="C156" i="1"/>
  <c r="G155" i="1"/>
  <c r="C155" i="1"/>
  <c r="D142" i="1"/>
  <c r="E142" i="1"/>
  <c r="E140" i="1" s="1"/>
  <c r="F142" i="1"/>
  <c r="I142" i="1"/>
  <c r="J142" i="1"/>
  <c r="G150" i="1"/>
  <c r="C150" i="1"/>
  <c r="G149" i="1"/>
  <c r="C149" i="1"/>
  <c r="G148" i="1"/>
  <c r="C148" i="1"/>
  <c r="G147" i="1"/>
  <c r="C147" i="1"/>
  <c r="G146" i="1"/>
  <c r="C146" i="1"/>
  <c r="C145" i="1"/>
  <c r="D125" i="1"/>
  <c r="E125" i="1"/>
  <c r="F125" i="1"/>
  <c r="I125" i="1"/>
  <c r="J125" i="1"/>
  <c r="E134" i="1"/>
  <c r="F134" i="1"/>
  <c r="J134" i="1"/>
  <c r="G139" i="1"/>
  <c r="C139" i="1"/>
  <c r="G137" i="1"/>
  <c r="G132" i="1"/>
  <c r="C132" i="1"/>
  <c r="C130" i="1"/>
  <c r="G128" i="1"/>
  <c r="C128" i="1"/>
  <c r="H90" i="1"/>
  <c r="G122" i="1"/>
  <c r="C122" i="1"/>
  <c r="G120" i="1"/>
  <c r="C120" i="1"/>
  <c r="G119" i="1"/>
  <c r="G116" i="1" s="1"/>
  <c r="C119" i="1"/>
  <c r="C116" i="1" s="1"/>
  <c r="D90" i="1"/>
  <c r="I90" i="1"/>
  <c r="J92" i="1"/>
  <c r="G95" i="1"/>
  <c r="C95" i="1"/>
  <c r="G113" i="1"/>
  <c r="C113" i="1"/>
  <c r="G109" i="1"/>
  <c r="C109" i="1"/>
  <c r="G107" i="1"/>
  <c r="C107" i="1"/>
  <c r="G105" i="1"/>
  <c r="C105" i="1"/>
  <c r="G99" i="1"/>
  <c r="C99" i="1"/>
  <c r="C97" i="1"/>
  <c r="K97" i="1" s="1"/>
  <c r="G96" i="1"/>
  <c r="C96" i="1"/>
  <c r="D82" i="1"/>
  <c r="E82" i="1"/>
  <c r="F82" i="1"/>
  <c r="I82" i="1"/>
  <c r="J82" i="1"/>
  <c r="C89" i="1"/>
  <c r="G87" i="1"/>
  <c r="G89" i="1"/>
  <c r="K89" i="1" s="1"/>
  <c r="C87" i="1"/>
  <c r="D60" i="1"/>
  <c r="E60" i="1"/>
  <c r="F60" i="1"/>
  <c r="I60" i="1"/>
  <c r="J60" i="1"/>
  <c r="G85" i="1"/>
  <c r="C85" i="1"/>
  <c r="E74" i="1"/>
  <c r="F74" i="1"/>
  <c r="I74" i="1"/>
  <c r="J74" i="1"/>
  <c r="G77" i="1"/>
  <c r="C77" i="1"/>
  <c r="D67" i="1"/>
  <c r="E67" i="1"/>
  <c r="F67" i="1"/>
  <c r="I67" i="1"/>
  <c r="J67" i="1"/>
  <c r="G70" i="1"/>
  <c r="C70" i="1"/>
  <c r="C67" i="1" s="1"/>
  <c r="G65" i="1"/>
  <c r="C65" i="1"/>
  <c r="G63" i="1"/>
  <c r="C63" i="1"/>
  <c r="E51" i="1"/>
  <c r="F51" i="1"/>
  <c r="I51" i="1"/>
  <c r="J51" i="1"/>
  <c r="G58" i="1"/>
  <c r="C58" i="1"/>
  <c r="C56" i="1"/>
  <c r="K56" i="1" s="1"/>
  <c r="G54" i="1"/>
  <c r="C54" i="1"/>
  <c r="D46" i="1"/>
  <c r="E46" i="1"/>
  <c r="E44" i="1" s="1"/>
  <c r="F46" i="1"/>
  <c r="I46" i="1"/>
  <c r="I44" i="1" s="1"/>
  <c r="J46" i="1"/>
  <c r="C49" i="1"/>
  <c r="C46" i="1" s="1"/>
  <c r="D39" i="1"/>
  <c r="E39" i="1"/>
  <c r="F39" i="1"/>
  <c r="I39" i="1"/>
  <c r="J39" i="1"/>
  <c r="G43" i="1"/>
  <c r="K43" i="1" s="1"/>
  <c r="G42" i="1"/>
  <c r="C42" i="1"/>
  <c r="C39" i="1" s="1"/>
  <c r="D31" i="1"/>
  <c r="D11" i="1" s="1"/>
  <c r="E31" i="1"/>
  <c r="F31" i="1"/>
  <c r="H31" i="1"/>
  <c r="I31" i="1"/>
  <c r="J31" i="1"/>
  <c r="G37" i="1"/>
  <c r="C37" i="1"/>
  <c r="G35" i="1"/>
  <c r="C35" i="1"/>
  <c r="G34" i="1"/>
  <c r="C34" i="1"/>
  <c r="C31" i="1" s="1"/>
  <c r="E19" i="1"/>
  <c r="F19" i="1"/>
  <c r="I19" i="1"/>
  <c r="J19" i="1"/>
  <c r="J11" i="1" s="1"/>
  <c r="G28" i="1"/>
  <c r="C28" i="1"/>
  <c r="G26" i="1"/>
  <c r="C26" i="1"/>
  <c r="G22" i="1"/>
  <c r="E11" i="1"/>
  <c r="C16" i="1"/>
  <c r="C142" i="1"/>
  <c r="H140" i="1"/>
  <c r="F44" i="1"/>
  <c r="K232" i="1"/>
  <c r="G216" i="1"/>
  <c r="C82" i="1" l="1"/>
  <c r="K99" i="1"/>
  <c r="K177" i="1"/>
  <c r="K186" i="1"/>
  <c r="J181" i="1"/>
  <c r="K204" i="1"/>
  <c r="K206" i="1"/>
  <c r="F90" i="1"/>
  <c r="K198" i="1"/>
  <c r="K196" i="1"/>
  <c r="K213" i="1"/>
  <c r="K211" i="1"/>
  <c r="D181" i="1"/>
  <c r="K188" i="1"/>
  <c r="C226" i="1"/>
  <c r="C102" i="1"/>
  <c r="G102" i="1"/>
  <c r="G19" i="1"/>
  <c r="J90" i="1"/>
  <c r="G90" i="1" s="1"/>
  <c r="J140" i="1"/>
  <c r="F181" i="1"/>
  <c r="K220" i="1"/>
  <c r="I214" i="1"/>
  <c r="F214" i="1"/>
  <c r="D214" i="1"/>
  <c r="G226" i="1"/>
  <c r="G13" i="1"/>
  <c r="C92" i="1"/>
  <c r="G92" i="1"/>
  <c r="E90" i="1"/>
  <c r="E261" i="1" s="1"/>
  <c r="K113" i="1"/>
  <c r="I11" i="1"/>
  <c r="K49" i="1"/>
  <c r="F11" i="1"/>
  <c r="G74" i="1"/>
  <c r="K37" i="1"/>
  <c r="C51" i="1"/>
  <c r="K85" i="1"/>
  <c r="G60" i="1"/>
  <c r="F140" i="1"/>
  <c r="G171" i="1"/>
  <c r="K193" i="1"/>
  <c r="G183" i="1"/>
  <c r="K183" i="1" s="1"/>
  <c r="G39" i="1"/>
  <c r="K39" i="1" s="1"/>
  <c r="K119" i="1"/>
  <c r="I140" i="1"/>
  <c r="G142" i="1"/>
  <c r="K142" i="1" s="1"/>
  <c r="G160" i="1"/>
  <c r="K171" i="1"/>
  <c r="C19" i="1"/>
  <c r="G240" i="1"/>
  <c r="C74" i="1"/>
  <c r="C13" i="1"/>
  <c r="C160" i="1"/>
  <c r="K111" i="1"/>
  <c r="K219" i="1"/>
  <c r="K109" i="1"/>
  <c r="K96" i="1"/>
  <c r="G82" i="1"/>
  <c r="K82" i="1" s="1"/>
  <c r="H44" i="1"/>
  <c r="K26" i="1"/>
  <c r="K137" i="1"/>
  <c r="G134" i="1"/>
  <c r="H181" i="1"/>
  <c r="H261" i="1" s="1"/>
  <c r="C60" i="1"/>
  <c r="D44" i="1"/>
  <c r="K63" i="1"/>
  <c r="K42" i="1"/>
  <c r="G152" i="1"/>
  <c r="C152" i="1"/>
  <c r="D140" i="1"/>
  <c r="K58" i="1"/>
  <c r="K54" i="1"/>
  <c r="K248" i="1"/>
  <c r="C240" i="1"/>
  <c r="K243" i="1"/>
  <c r="K116" i="1"/>
  <c r="K139" i="1"/>
  <c r="K163" i="1"/>
  <c r="K164" i="1"/>
  <c r="K165" i="1"/>
  <c r="K166" i="1"/>
  <c r="K167" i="1"/>
  <c r="K70" i="1"/>
  <c r="K87" i="1"/>
  <c r="K107" i="1"/>
  <c r="K168" i="1"/>
  <c r="K174" i="1"/>
  <c r="K175" i="1"/>
  <c r="K176" i="1"/>
  <c r="G208" i="1"/>
  <c r="C208" i="1"/>
  <c r="C181" i="1" s="1"/>
  <c r="G245" i="1"/>
  <c r="K216" i="1"/>
  <c r="C11" i="1"/>
  <c r="K34" i="1"/>
  <c r="G31" i="1"/>
  <c r="K31" i="1" s="1"/>
  <c r="J44" i="1"/>
  <c r="J261" i="1" s="1"/>
  <c r="G51" i="1"/>
  <c r="G67" i="1"/>
  <c r="K67" i="1" s="1"/>
  <c r="K77" i="1"/>
  <c r="K120" i="1"/>
  <c r="K122" i="1"/>
  <c r="K128" i="1"/>
  <c r="C125" i="1"/>
  <c r="C134" i="1"/>
  <c r="C245" i="1"/>
  <c r="K200" i="1"/>
  <c r="K105" i="1"/>
  <c r="H11" i="1"/>
  <c r="K35" i="1"/>
  <c r="K24" i="1"/>
  <c r="K16" i="1"/>
  <c r="K178" i="1"/>
  <c r="K179" i="1"/>
  <c r="K180" i="1"/>
  <c r="G46" i="1"/>
  <c r="G125" i="1"/>
  <c r="K146" i="1"/>
  <c r="K147" i="1"/>
  <c r="K148" i="1"/>
  <c r="K150" i="1"/>
  <c r="K155" i="1"/>
  <c r="K156" i="1"/>
  <c r="K157" i="1"/>
  <c r="K158" i="1"/>
  <c r="K145" i="1"/>
  <c r="K149" i="1"/>
  <c r="C140" i="1" l="1"/>
  <c r="F261" i="1"/>
  <c r="K60" i="1"/>
  <c r="D261" i="1"/>
  <c r="K102" i="1"/>
  <c r="I261" i="1"/>
  <c r="G261" i="1" s="1"/>
  <c r="K226" i="1"/>
  <c r="C261" i="1"/>
  <c r="K13" i="1"/>
  <c r="C214" i="1"/>
  <c r="G214" i="1"/>
  <c r="K92" i="1"/>
  <c r="K51" i="1"/>
  <c r="K208" i="1"/>
  <c r="K74" i="1"/>
  <c r="K240" i="1"/>
  <c r="C44" i="1"/>
  <c r="G181" i="1"/>
  <c r="K181" i="1" s="1"/>
  <c r="K19" i="1"/>
  <c r="K125" i="1"/>
  <c r="K160" i="1"/>
  <c r="G11" i="1"/>
  <c r="K11" i="1" s="1"/>
  <c r="K245" i="1"/>
  <c r="G44" i="1"/>
  <c r="K134" i="1"/>
  <c r="C90" i="1"/>
  <c r="K90" i="1" s="1"/>
  <c r="K46" i="1"/>
  <c r="K152" i="1"/>
  <c r="G140" i="1"/>
  <c r="K214" i="1" l="1"/>
  <c r="K44" i="1"/>
  <c r="K261" i="1"/>
  <c r="K140" i="1"/>
</calcChain>
</file>

<file path=xl/sharedStrings.xml><?xml version="1.0" encoding="utf-8"?>
<sst xmlns="http://schemas.openxmlformats.org/spreadsheetml/2006/main" count="336" uniqueCount="321">
  <si>
    <t>№ строки</t>
  </si>
  <si>
    <t>Всего</t>
  </si>
  <si>
    <t>федеральный бюджет</t>
  </si>
  <si>
    <t>областной бюджет</t>
  </si>
  <si>
    <t>местный бюджет</t>
  </si>
  <si>
    <t>Наименование муниципальной программы и плановых мероприятий</t>
  </si>
  <si>
    <t>Всего            в тыс руб.</t>
  </si>
  <si>
    <t>В том числе по источникам финансирования (в тыс.руб.)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</si>
  <si>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</si>
  <si>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том числе </t>
  </si>
  <si>
    <t>Фактически произведенные расходы</t>
  </si>
  <si>
    <t>% выполнения</t>
  </si>
  <si>
    <t>Причины невыполнения</t>
  </si>
  <si>
    <t>Наименование объектов</t>
  </si>
  <si>
    <t>Всего, в том числе:</t>
  </si>
  <si>
    <t>план</t>
  </si>
  <si>
    <t xml:space="preserve">факт </t>
  </si>
  <si>
    <t>Местный бюджет</t>
  </si>
  <si>
    <t>Областной бюджет</t>
  </si>
  <si>
    <t>Федеральный бюджет</t>
  </si>
  <si>
    <t>Всего по муниципальной программе "Развитие информационного общества городского округа ЗАТО свободный"</t>
  </si>
  <si>
    <t>Создание сооружения связи для оказания услуги высокоскоростного доступа к Интернет-ресурсу для жителей, предприятий и учреждений городского округа</t>
  </si>
  <si>
    <t>Всего по муниципальной программе "Комплексное развитие жизнедеятельности детей в городском округе ЗАТО Свободный"</t>
  </si>
  <si>
    <t>2.1.</t>
  </si>
  <si>
    <t>1.1.</t>
  </si>
  <si>
    <t>Строительство детского сада на 160 мест</t>
  </si>
  <si>
    <t>(тыс.рублей)</t>
  </si>
  <si>
    <t>Финансирование объектов капитального строительства за счет всех источников ресурсного обеспечения</t>
  </si>
  <si>
    <t>За   9 месяцев   2014 года</t>
  </si>
  <si>
    <t>И.о.Главыадминистрации городского округа ЗАТО Свободный                                                                         Соколов А.В.</t>
  </si>
  <si>
    <t>Начальник отдела социально-экономического развития                                                                                    Шершова Е.Т.</t>
  </si>
  <si>
    <t>Всего по муниципальной программе "Совершенствование социально-экономической политики и эффективности муниципального управления"</t>
  </si>
  <si>
    <t>Подпрограмма "Развитие субъектов малого и среднего предпринимательства"</t>
  </si>
  <si>
    <t>Всего по подпрограмме "Развитие субъектов малого и среднего предпринимательства"</t>
  </si>
  <si>
    <t>Цель: Создание условий для развития малого и среднего предпринимательства</t>
  </si>
  <si>
    <t>Подпрограмма: "Управление муниципальной собственностью"</t>
  </si>
  <si>
    <t>Всего по подпрограмме "Управление муниципальной собственностью"</t>
  </si>
  <si>
    <t>Цель: Повышение эффективности управления муниципальным имуществом</t>
  </si>
  <si>
    <t>Подпрограмма: "Развитие информационного общества"</t>
  </si>
  <si>
    <t>Всего по подпрограмме: "Развитие информационного общества"</t>
  </si>
  <si>
    <t>Цель: Совершенствование системы муниципального управления на основе использования современных информационных и телекоммуникационных технологий</t>
  </si>
  <si>
    <t>Подпрограмма " Создание условий для обеспечения выполнения функций органами местного самоуправления и обеспечения деятельности муниципальных учреждений"</t>
  </si>
  <si>
    <t xml:space="preserve">2. </t>
  </si>
  <si>
    <t>Всего по муниципальной программе " Безопасный город"</t>
  </si>
  <si>
    <t>Подпрограмма "Развитие гражданской обороны"</t>
  </si>
  <si>
    <t>Всего по подпрограмме: "Развитие гражданской обороны"</t>
  </si>
  <si>
    <t>Цель: Создание условий для развития гражданской обороны и обеспечения безопасности населения</t>
  </si>
  <si>
    <t>Подпрограмма "Защита населения от чрезвычайных ситуаций природного и техногенного характера"</t>
  </si>
  <si>
    <t>Всего по подпрограмме:" Защита населения от чрезвычайных ситуаций природного и техногенного характера"</t>
  </si>
  <si>
    <t>Цель: Создание эффективной системы обеспечения природно-техногенной безопасности населения</t>
  </si>
  <si>
    <t>Подпрограмма "Обеспечение пожарной безопасности"</t>
  </si>
  <si>
    <t>Всего по подпрограмме "Обеспечение пожарной безопасности"</t>
  </si>
  <si>
    <t>Цель: Создание и обеспечение необходимых условий для укрепления противопожарной безопасности</t>
  </si>
  <si>
    <t>Подпрограмма "Профилактика правонарушений"</t>
  </si>
  <si>
    <t>Всего по подпрограмме "Профилактика правонарушений"</t>
  </si>
  <si>
    <t>Цель: Формирование эффективной системы профилактики правонарушений</t>
  </si>
  <si>
    <t>Подпрограмма "Профилактика безопасности дорожного движения"</t>
  </si>
  <si>
    <t>Всего по подпрогамме "Профилактика безопасности дорожного движения"</t>
  </si>
  <si>
    <t>Цель: Совершенствование комплексной системы профилактики безопасности дорожного движения</t>
  </si>
  <si>
    <t>Всего по подпрограмме "Профилактика терроризма, экстремизма и гармонизации межэтнических отношений"</t>
  </si>
  <si>
    <t>Цель: Совершенствование системы профилактических мер антитеррористической и антиэкстремистской направленности, предупреждение террористических, экстремистских и ксенофобных проявлений, укрепление и дальнейшее распространение норм и установок толерантного сознания и поведения, формирование уважительного отношения к этнокультурным различиям</t>
  </si>
  <si>
    <t xml:space="preserve">3. </t>
  </si>
  <si>
    <t>Всего по программе "Развитие образования в городском округе ЗАТО Свободный"</t>
  </si>
  <si>
    <t xml:space="preserve">Подпрограмма "Развитие дошкольного образования в городском округе ЗАТО Свободный" </t>
  </si>
  <si>
    <t>Всего по подпрограмме "Развитие дошкольного образования в городском округе ЗАТО Свободный"</t>
  </si>
  <si>
    <t>Цель: Обеспечение доступности дошкоьного образования</t>
  </si>
  <si>
    <t>Всего по подпрограмме "Развитие общего образования в городском округе ЗАТО Свободный"</t>
  </si>
  <si>
    <t>Цель: Обеспечение доступности и качественного общего образования</t>
  </si>
  <si>
    <t>Подпрограмма "Развитие дополнительного образования в городском округе ЗАТО Свободный"</t>
  </si>
  <si>
    <t>Цель: Обеспечение доступности качественных образовательных услуг в сфере дополнительного образования</t>
  </si>
  <si>
    <t>Всего по подпрограмме:Развитие дополнительного образования в городском округе ЗАТО Свободный"</t>
  </si>
  <si>
    <t>Подпрограмма "Другие вопросы в области образования городского округа ЗАТО Свободный"</t>
  </si>
  <si>
    <t>Всего по подпрограмме "Другие вопросы в области образовани городского округа ЗАТО Свободный"</t>
  </si>
  <si>
    <t>Цель: Обеспечение реализации полномочий муниципалитета в сфере управления образованием</t>
  </si>
  <si>
    <t>Подпрограмма "Отдых и оздоровление детей городского округа ЗАТО свободный"</t>
  </si>
  <si>
    <t>Всего по подпрограмме "Отдых и оздоровление детей городского округа ЗАТО Свободный"</t>
  </si>
  <si>
    <t>Цель: Создание условий для сохранения здоровья и развития детей в городском округе ЗАТО Свободный</t>
  </si>
  <si>
    <t>4.</t>
  </si>
  <si>
    <t>Всего по муниципальной программе "Профилактика заболеваний и формирование здорового образа жизни"</t>
  </si>
  <si>
    <t>Подпрограмма "Профилактика ВИЧ-инфекции"</t>
  </si>
  <si>
    <t>Всего по подпрограмма "Профилактика ВИЧ-инфекции"</t>
  </si>
  <si>
    <t>Развитие системы профилактики ВИЧ-инфекции</t>
  </si>
  <si>
    <t>Подпрограмма "Профилактика туберкулеза"</t>
  </si>
  <si>
    <t>Всего по подпрограмме "Профилактика туберкулеза"</t>
  </si>
  <si>
    <t>Цель: Развитие системы профилактики туберкулеза</t>
  </si>
  <si>
    <t>Подпрограмма "Профилактика наркомании и алкоголизма"</t>
  </si>
  <si>
    <t>Всего по подпрограмме "Профилактика наркомании и алкоголизма"</t>
  </si>
  <si>
    <t>Цель: Развитие системы профилактики наркомании и алкоголизма</t>
  </si>
  <si>
    <t>Подпрограмма "Профилактика иных заболеваний и формирование здорового образа жизни"</t>
  </si>
  <si>
    <t>Всего по подпрограмме "Профилактика иных заболеваний и формирование здорового образа жизни"</t>
  </si>
  <si>
    <t>Цель: Развитие системы профилактики заболеваний и формирование у населения навыков здорового образа жизни</t>
  </si>
  <si>
    <t>5.</t>
  </si>
  <si>
    <t>Всего по муниципальной программе "Развитие культуры, спорта и молодежной политики в городском округе ЗАТО Свободный"</t>
  </si>
  <si>
    <t>Подпрограмма "Развитие культуры в городском округе ЗАТО Свободный"</t>
  </si>
  <si>
    <t>Всего по подпрограмме "Развитие культуры в городском округе ЗАТО Свободный"</t>
  </si>
  <si>
    <t>Цель: Обеспечение доступности культурных благ и повышение культурного потенциала</t>
  </si>
  <si>
    <t>Подпрограмма "Развитие физической культуры и спорта"</t>
  </si>
  <si>
    <t>Всего по подпрограмме "Развитие физичекой культуры и спорта"</t>
  </si>
  <si>
    <t>Цель: Создание условий для приобщения населения к регулярным занятиям физической культурой и спортом"</t>
  </si>
  <si>
    <t>Организация и проведение мероприятий, направленных на привлечение населения к массовым занятиям спортом</t>
  </si>
  <si>
    <t>Подпрограмма"Реализация молодежной политики в городском округе ЗАТО Свободный"</t>
  </si>
  <si>
    <t>Всего по подпрограмме "Реализация молодежной политики в городском округе ЗАТО Свободный"</t>
  </si>
  <si>
    <t>Цель: Создание благоприятных условий для гражданского становления и самореализации молодежи, поддержка и развитие молодежных инициатив</t>
  </si>
  <si>
    <t>Подпрограмма "Патриотическое воспитание детей и молодежи городского округа ЗАТО Свободный"</t>
  </si>
  <si>
    <t>Всего по подпрограмме "Патриотическое воспитание детей и молодежи городского округа ЗАТО Свободный"</t>
  </si>
  <si>
    <t>Цель: Развитие системы патриотического воспитания детей и молодежи</t>
  </si>
  <si>
    <t>6.</t>
  </si>
  <si>
    <t xml:space="preserve">Всего по муниципальной программе "Развитие городского хозяйства" </t>
  </si>
  <si>
    <t>Подпрограмма " Обеспечение качества условий проживания населения и улучшение жилищных условий"</t>
  </si>
  <si>
    <t>Всего по подпрограмме "Обеспечение  качества условий проживания населения и улучшение жилищных условий"</t>
  </si>
  <si>
    <t>Цель: Повышение качества и безопасности проживания населения</t>
  </si>
  <si>
    <t>Подпрограмма "Развитие коммунальной инфраструктуры"</t>
  </si>
  <si>
    <t>Всего по подпрограмме "Развитие коммунальной инфраструктуры"</t>
  </si>
  <si>
    <t>Цель: Повышение надежности систем и качества предоставляемых коммунальных услуг</t>
  </si>
  <si>
    <t>Цель: Повышение уровня благоустройства городского округа</t>
  </si>
  <si>
    <t>Подпрограмма "Развитие дорожной деятельности"</t>
  </si>
  <si>
    <t>Всего по подпрограмме "Развитие дорожной деятельности"</t>
  </si>
  <si>
    <t>Цель: Сохранение и развитие автомобильных дорог и улично-дорожной сети</t>
  </si>
  <si>
    <t xml:space="preserve">ИТОГО: </t>
  </si>
  <si>
    <t>1.2.</t>
  </si>
  <si>
    <t>1.3.</t>
  </si>
  <si>
    <t>1.4.</t>
  </si>
  <si>
    <t>1.1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</si>
  <si>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</si>
  <si>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</si>
  <si>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</si>
  <si>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</si>
  <si>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</si>
  <si>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</si>
  <si>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</si>
  <si>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</si>
  <si>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</si>
  <si>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</si>
  <si>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</si>
  <si>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</si>
  <si>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</si>
  <si>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</si>
  <si>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5.1.</t>
  </si>
  <si>
    <t>5.2.</t>
  </si>
  <si>
    <t>5.3.</t>
  </si>
  <si>
    <t>5.4.</t>
  </si>
  <si>
    <t>6.1.</t>
  </si>
  <si>
    <t>6.2.</t>
  </si>
  <si>
    <t>6.3.</t>
  </si>
  <si>
    <t>6.4.</t>
  </si>
  <si>
    <t>Подпрограмма "Профилактика терроризма, экстремизма и гармонизации межэтнических отношений"</t>
  </si>
  <si>
    <t>Подпрограмма "Развитие общего образования в городском округе ЗАТО Свободный"</t>
  </si>
  <si>
    <t>Всего по подпрограмме:  "Создание условий для обеспечения выполнения функций органами местного самоуправления и обеспечения деятельности муниципальных учреждений"</t>
  </si>
  <si>
    <t>Задача 1: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</si>
  <si>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Задача 2: Повышение качества и доступности предоставления государственных и муниципальных услуг</t>
  </si>
  <si>
    <t>Цель 1. Повышение эффективноси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</si>
  <si>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</si>
  <si>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Всего по подпрограмме "Формирование комфортной городской среды"</t>
  </si>
  <si>
    <t>Задача 2. Реализация первоочередных мер по противопожарной защите жилья, муниципальных учреждений, объектов образования, культуры, иных объектов массового нахождения людей.</t>
  </si>
  <si>
    <t>Мероприятие 1:Обеспечение реализации мероприятий по гражданской обороне</t>
  </si>
  <si>
    <t>Задача 1. Организация и осуществление мероприятий по гражданской обороне</t>
  </si>
  <si>
    <t>Задача 1. Организация и осуществление мероприятий по предупреждению и ликвидации чрезвычайных ситуаций  природного и техногенного характера.</t>
  </si>
  <si>
    <t>Мероприятие 1:Обеспечение реализации мероприятий по предупреждению и ликвидации чрезвычайных ситуаций природного и техногенного характера.</t>
  </si>
  <si>
    <t>Задача 2. Обеспечение безопасности гидротехнических соружений</t>
  </si>
  <si>
    <t xml:space="preserve">Мероприятие 1: Ремонт гидротехнического сооружения ГТС "Ива" </t>
  </si>
  <si>
    <t>Задача 3. Повышение готовности к реагированию на угрозу или возникновение чрезвычайных ситуаций</t>
  </si>
  <si>
    <t>Мероприятие 1: Обеспечение деятельности единой дежурно-диспетчерской службы</t>
  </si>
  <si>
    <t>Задача 1. Совершенствование противопожарной пропаганды при использовании средств массовой информации, наглядной агитации, листовок</t>
  </si>
  <si>
    <t>Мероприятие 1: Информирование населения по вопросам предупреждения и ликвидации чрезвычайных ситуаций природного и техногенного характера.</t>
  </si>
  <si>
    <t>Мероприятие 1:Обеспечение реализации первоочередных мер по противопожарной защите</t>
  </si>
  <si>
    <t>Задача 1. Развитие системы профилактики правонарушений.</t>
  </si>
  <si>
    <t>Мероприятие 1:Информационно-пропагандистское сопровождение мероприятий по профилактике правонарушений</t>
  </si>
  <si>
    <t>Задача 2. Развитие системы профилактики правонарушений в подростковой среде.</t>
  </si>
  <si>
    <t>Мероприятие 1:Проведение профилактической работы среди подростков и в образовательном учреждении</t>
  </si>
  <si>
    <t>Мероприятие 1: Информационно-пропагандистское сопровождение мероприятий по профилактике дорожно-транспортного травматизма</t>
  </si>
  <si>
    <t>Задача 1: Организация профилактики дорожно-транспортного травматизма.</t>
  </si>
  <si>
    <t>Задача 2: Повышение качества профилактики детского дорожно-транспортного травматизма.</t>
  </si>
  <si>
    <t>Мероприятие 1: Проведение профилактической работы среди подростков и в образовательном учреждении</t>
  </si>
  <si>
    <t>Мероприятие 1:Информационно-пропагандистское сопровождение мероприятий  по профилактике терроризма в молодежной среде.</t>
  </si>
  <si>
    <t>Задача 2. Усиление информационно-пропагандистской деятельности, направленной на противодействие экстремизму</t>
  </si>
  <si>
    <t>Задача 1. Усиление информационно-пропагандистской деятельности, направленной на противодействие терроризму</t>
  </si>
  <si>
    <t>Задача 3. Усиление информационно-пропагандистской деятельности, направленной на укрепление межнационального и межконфессионального согласия</t>
  </si>
  <si>
    <t>Мероприятие 1:Информационно-пропагандистское сопровождение мероприятий  по профилактике экстремизма в молодежной среде.</t>
  </si>
  <si>
    <t>Мероприятие 1:Информационно-пропагандистское сопровождение мероприятий  по укреплению межнационального и межконфессионного согласия</t>
  </si>
  <si>
    <t>Исполнитель: Лупашко Л.В.</t>
  </si>
  <si>
    <t>Мероприятие 1:Пропаганда и популяризация предпринимательской деятельности</t>
  </si>
  <si>
    <t>Задача 1: Стимулирование развития, популяризация предпринимательской деятельности</t>
  </si>
  <si>
    <t>Задача 1: Создание условий для исполнения полномочий органами местного самоуправления</t>
  </si>
  <si>
    <t>Мероприятие 1:Установление координат границ земельных участков под объектами муниципальной собственности</t>
  </si>
  <si>
    <t>Задача 2 : Повышение доходностиот использования и реализации муниципального имущества</t>
  </si>
  <si>
    <t>Мероприятие 1: 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 подлежащей приватизации</t>
  </si>
  <si>
    <t>Задача 3: Обеспечение содержания и сохранности объектов муниципальной собственности</t>
  </si>
  <si>
    <t xml:space="preserve">Мероприятие 1:Осуществление обязанностей собственника по содержанию и сохранности муниципального имущества </t>
  </si>
  <si>
    <t>Задача 4:  Увеличение количества объектов муниципальной недвижимости, прошедших государственную регистрацию прав</t>
  </si>
  <si>
    <t>Мероприятие 1: Разработка технических паспортов и планов объектов муниципальной недвижимости</t>
  </si>
  <si>
    <t>Мероприятие 1: Развитие информационно-коммуникационных технологий</t>
  </si>
  <si>
    <t>Мероприятие 2:Информирование населения о социально-экономическом и культурном развитии городского округа, доведение иной официальной информации</t>
  </si>
  <si>
    <t>Мероприятие 1:Обеспечение работы  центра общественного доступа к сети интернет</t>
  </si>
  <si>
    <t>Мероприятие 1: Обеспечение деятельности органов местного самоуправления и муниципальных учреждений</t>
  </si>
  <si>
    <t>Мероприятие 2:Организация мероприятий по повышению квалификации и образовательного уровня выборных должностных лиц и муниципальных служащих органов местного самоуправления</t>
  </si>
  <si>
    <t>Задача 1: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</si>
  <si>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1:Строительство детского дошкольного образовательного учреждения на 160 мест</t>
  </si>
  <si>
    <t>Мероприятие 2:Финансово обеспечение государственных гарантий реализации прав на получение общедоступного дошкольного образования в муниципальных дошкольных образовательных организациях</t>
  </si>
  <si>
    <t>Мероприятие 3:Организация и обеспечение получения дошкольного образования, создание условий для присмотра и ухода за детьми, содержание детей в муниципальных дошкольных организациях</t>
  </si>
  <si>
    <t>Задача 2: Создание безопасных условий обучения в муниципальных дошкольных образовательных организациях</t>
  </si>
  <si>
    <t>Мероприятие 1:Организация и проведение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в муниципальные дошкольные образовательные учреждения</t>
  </si>
  <si>
    <t>Задача 1: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организациях.</t>
  </si>
  <si>
    <t xml:space="preserve">Мероприятие 1:Финансовое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</si>
  <si>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>Задача 2: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</si>
  <si>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Мероприятие 1:Организация предоставления общего образования и создание условий для содержания детей и муниципальных общеобразовательных организациях</t>
  </si>
  <si>
    <t>Задача 3: Создание условий обучения в муниципальных общеобразовательных организациях</t>
  </si>
  <si>
    <t>Задача 4:Осуществление мероприятий по организации питания в муниципальных общеобразовательных организациях</t>
  </si>
  <si>
    <t>Мероприятие 1:Организация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</t>
  </si>
  <si>
    <t>Мероприятие 1:Организация питания обучающихся в муниципальных общеобразовательных организациях</t>
  </si>
  <si>
    <t>Задача 1: Развитие системы дополнительного образования детей.</t>
  </si>
  <si>
    <t xml:space="preserve">Мероприятие 1:Финансове обеспечение государственных гарантий прав на получений общедоступного и бесплатного дополнительного образования в муниципальных организациях дополнительного образования </t>
  </si>
  <si>
    <t>Мероприятие 2:Финансове  обеспечение мероприятий, связанных с поддержкой и выявлением талантливых воспитаников в муниципальных организациях дополнительного образования</t>
  </si>
  <si>
    <t>Задача 2: Создание безопасных условий обучения в муниципальных организациях дополнительного образования</t>
  </si>
  <si>
    <r>
      <t>Мероприятие 1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</t>
    </r>
  </si>
  <si>
    <t>Задача 1:  Обеспечение доступности качественных образовательных услуг в сфере образования городского округа ЗАТО Свободный</t>
  </si>
  <si>
    <t>Мероприятие 1:Организация и проведение мероприятий, направленных на повышение качества образовательных услуг.</t>
  </si>
  <si>
    <t>Задача 2: Обеспечение проведения муниципальных мероприятий в системе дошкольного, общего и дополнительного образования</t>
  </si>
  <si>
    <t>Задача 3: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</si>
  <si>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Мероприятие 1:Организация и проведение мероприятий, направленных на выявление и поддержку талантливых детей.</t>
  </si>
  <si>
    <t>Задача 1: Организация отдыха и оздоровления детей городского округа ЗАТО свободный</t>
  </si>
  <si>
    <t>Мероприятие 1:Организация отдыха детей в оздоровительных организациях и санаторно-курортных учреждениях</t>
  </si>
  <si>
    <t>Задача 2: Создание условий для организации досуга детей и развития малозатратных форм отдыха</t>
  </si>
  <si>
    <t>Мероприятие 1:Проведение мероприятий для организации досуга детей и развития малозатратных форм отдыха</t>
  </si>
  <si>
    <t>Задача 1: Создание постоянно действующей информационно-пропагандистской системы, направленной на профилактику ВИЧ-инфекции</t>
  </si>
  <si>
    <t>Мероприятие 1:Организация и проведение санитарно-просвитительской работы по вопросу профилактики ВИЧ-инфекции (выступление на телевидение, размещение статей в средствах массовой информации, показ видеороликов на мультимедийном экране, проведение лекций, классных часов, родительских собраний, изготовление и приобретение стендов)</t>
  </si>
  <si>
    <t>Мероприятие 2:Подготовка и проведение флеш-моб акций, акций, выставок, приуроченных к Всемирному Дню борьбы со СПИДОМ-1 декабря</t>
  </si>
  <si>
    <t>Мероприятие 3:Подготовка и проведение конкурса социальной рекламы</t>
  </si>
  <si>
    <t>Мероприятие 4:Подготовка и проведение конкурса конкурса плакатов "Мы -  за жизнь"</t>
  </si>
  <si>
    <t>Мероприятие 5:Организация и проведение информационной кампани по профилактике ВИЧ-инфекции</t>
  </si>
  <si>
    <t>Мероприятие 6:Проведение спортивных мероприятий под эгидой борьбы со СПИДом</t>
  </si>
  <si>
    <t>Задача 1:Создание постоянно действующей информационно-пропагандистской системы, направленной на профилактику туберкулеза</t>
  </si>
  <si>
    <t>Мероприятие 1:Организация и проведения санитарно-просветительской работы по вопросу профилактики туберкулеза</t>
  </si>
  <si>
    <t>Мероприятие 3:Организация и проведение информационной каипании по профилактике туберкулеза</t>
  </si>
  <si>
    <t>Мероприятие 2:Подготовка и проведение флеш-моб акций, акций, приуроченных к Всемирному дню боьбы с туберкулезом</t>
  </si>
  <si>
    <t>Мероприятие 4:Проведение спортивных мероприятий под эгидой борьбы с туберкулезом</t>
  </si>
  <si>
    <t>Задача 1: Создание постоянно действующей информационно-пропагандистской системы, направленной на профилактику наркомании и алкоголизма</t>
  </si>
  <si>
    <t>Мероприятие 1:Организация и проведение санитарно-гигиенического воспитания населения</t>
  </si>
  <si>
    <t>Мероприятие 2:Проведение акций, приуроченных к Международному дню борьбы с употреблением наркотиков и их незаконным оборотом</t>
  </si>
  <si>
    <t>Мероприятие 3:Проведение акций, флешмоб акций, направленных на профилактику наркомании и алкоголизма в подростковой среде</t>
  </si>
  <si>
    <t>Мероприятие 4:Организация и проведение конкурса социальной рекламы по профилактике употребления ПАВ</t>
  </si>
  <si>
    <t>Мероприятие 5:Организация и проведение акций, приуроченных к Дню трезвости</t>
  </si>
  <si>
    <t>Мероприятие 6:Организация и проведение конкурса рисунков на асфальте "Мое счастливое будущее"</t>
  </si>
  <si>
    <t>Мероприятие 7:Организация и проведение информационной кампании по профилактике наромании и алкоголизма</t>
  </si>
  <si>
    <t>Задача 1: Создание постоянно действующейинформационно-пропагандистской системы, направленной на профилактику заболеваний и формирование здорового образа жизни</t>
  </si>
  <si>
    <t>Мероприятие 1:Организация и проведение санитарно-гигиенического воспитания населения по вопросам гигиены человека. Профилактики инфекционных заболеваний, формирования навыков ЗОЖ, рационального питания, вреда курения</t>
  </si>
  <si>
    <t>Мероприятие 2:Организация и проведение флешмобакций, акций, пруроченных к Всемирному дню без табачного дыма</t>
  </si>
  <si>
    <t>Мероприятие 3:Организация и проведение спортивных мероприятий</t>
  </si>
  <si>
    <t>Мероприятие 4:Организация и проведение флешмобакций "МОЛОДЕЖЬ ЗА ЗОЖ"</t>
  </si>
  <si>
    <t>Мероприятие 5:Организация и проведение акций, направленных на предупреждение заболеваний, установок на здоровый образ жизни</t>
  </si>
  <si>
    <t>Мероприятие 6:Организация и проведение информационной кампании по вопросам гигиены человека, профилактике инфекционных заболеваний, формированию навыков ЗОЖ, рациональному питанию, о вреде курения</t>
  </si>
  <si>
    <t>Задача 1:Создание условий для культурно-творческой деятельности и самореализации граждан</t>
  </si>
  <si>
    <t>Мероприятие 1:Организация и проведение культурно-массовых мероприятий</t>
  </si>
  <si>
    <t>Задача 2: Повышение доступности и качества услуг, оказываемых населению в сфере культуры</t>
  </si>
  <si>
    <t>Мероприятие 1:Обеспечение деятельности учреждений культуры</t>
  </si>
  <si>
    <t>Мероприятие 2:Приведение в соответствие с требованиями санитарного и пожарного законодательства зданий сооружений и помещений учреждений культуры</t>
  </si>
  <si>
    <t>Задача 3: Создание условий для сохранения и развития кадрового потенциала в сфере культуры</t>
  </si>
  <si>
    <t>Мероприятие 1:Оплата труда работников учреждений культуры</t>
  </si>
  <si>
    <t>Задача 1: Повышение мотивации граждан к регулярным занятиям физической культурой и спортом</t>
  </si>
  <si>
    <t xml:space="preserve">Мероприятие 1:Организация и проведение спортивно-массовых мероприятий </t>
  </si>
  <si>
    <t>Задача 2: Привлечение населения к занятиям физической культурой и спортом</t>
  </si>
  <si>
    <t>Задача 1:  Формирование целостной системы поддержки инициативной и талантливой молодежи, обладающей лидерскими навыками</t>
  </si>
  <si>
    <t>Мероприятие 1:Организация и проведение мероприятий для молодежи, в том числе, направленных на развитие инициативы и лидерских качеств у молодежи</t>
  </si>
  <si>
    <t>Мероприятие 2:Организация  и проведение в ГО ЗАТО Свободный мероприятий в рамках развития общественных объединений</t>
  </si>
  <si>
    <t>Задача 2: Формирование ценностных установок на создание семьи, ответственного материнства и отцовства</t>
  </si>
  <si>
    <t>Мероприятие 1:Организация и проведение мероприятий, направленных на поддержку семейных ценностей</t>
  </si>
  <si>
    <t>Задача 1: Гражданско-патриотическое воспитание молодежи, содействие формированию правовых, культурных ценностей в молодежной среде</t>
  </si>
  <si>
    <t xml:space="preserve">Мероприятие 1:Организация и проведение мероприятий патриотической направленности </t>
  </si>
  <si>
    <t>Задача 2: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</si>
  <si>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Мероприятие 1:Организация и проведение мероприятий по допризывной подготовке молодежи к военной службе</t>
  </si>
  <si>
    <t>Задача 1: Обеспечение комфортных условий проживания, повышения качества и условий жизни населения</t>
  </si>
  <si>
    <t>Мероприятие 1:Обеспечение проведения капитального ремонта в муниципальном жилищном фонде</t>
  </si>
  <si>
    <t>Мероприятие 2:Обеспечение выполнения функций собственника жилых помещений по внесению взносов на капитальный ремонт общего имущества многоквартирных домов</t>
  </si>
  <si>
    <t>Задача 2: Повышение энергоэффективности использования энергетических ресурсов в жилищной сфере</t>
  </si>
  <si>
    <t>Мероприятие 1:Оснащение индивидуальными приборами учета муниципальных квартир городского округа ЗАТО Свободный</t>
  </si>
  <si>
    <t>Задача 3: Исполнение иных полномочий в жилищной сфере</t>
  </si>
  <si>
    <t>Мероприятие 1:Обеспечение иных полномочий в жилищной сфере</t>
  </si>
  <si>
    <t>Задача 1: Обеспечение развития коммунальных систем и повышение качества предоставляемых коммунальных услуг</t>
  </si>
  <si>
    <t>Мероприятие 1:Строительство комплекса очистных сооружений бытовой канализации</t>
  </si>
  <si>
    <t>Мероприятие 2:Устройство уличного освещения</t>
  </si>
  <si>
    <t>Задача 2: Повышение энергоэффективности использования энергетических ресурсов в коммунальной сфере</t>
  </si>
  <si>
    <t>Мероприятие 1:Установка частного преобразователя на оборудовании котельной № 88,89</t>
  </si>
  <si>
    <t>Задача 3: Исполнение иных полномочий в сфере коммунального хозяйства</t>
  </si>
  <si>
    <t>Мероприятие 1:Обеспечение исполнения иных полномочий в сфере коммунального хозяйства</t>
  </si>
  <si>
    <t>Задача 1: Обеспечение санитарно-эпидемиологичекого состояния и благоустройства территории городского округа</t>
  </si>
  <si>
    <t>Задача 1: Обеспечение проведения ремонта и повышения качества содержания автомобильных дорог и улично-дорожной сети</t>
  </si>
  <si>
    <t>Мероприятие 1:Обеспечение содержания дорог и улично-дорожной сети</t>
  </si>
  <si>
    <t xml:space="preserve">Мероприятие 2:Капитальный ремонт улично-дорожной сети </t>
  </si>
  <si>
    <t>Задача 4: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учреждениях</t>
  </si>
  <si>
    <t>Мероприятие 1.Организация и проведение мероприятий направленных на выявление и поддержку талантливых детей</t>
  </si>
  <si>
    <t>Мероприятие 1: Проведение муниципальных мероприятий в образовательных учреждениях</t>
  </si>
  <si>
    <t>Мероприятие 3: Обеспечение проведения капитального ремонта и модернизации объектов коммунальной инфраструктуры в сфере водоснабжения, теплоснабжения, электроснабжения</t>
  </si>
  <si>
    <t>тыс. руб.</t>
  </si>
  <si>
    <t>Подпрограмма: "Формирование современной городской среды"</t>
  </si>
  <si>
    <t>Мероприятие 2: Приобретение дорожных знаков</t>
  </si>
  <si>
    <t>Мероприятие 1:Обеспечение выполнения багоустройства территории</t>
  </si>
  <si>
    <t>Мероприятие 8:Обеспечение санитарно-противоэпидемического благополучия и профилактика инфекционных заболеваний, мероприятия по пропаганде донорства крови и ее компонентов, проведение акарицидных, дератизационных, дезинсекционных мероприятий</t>
  </si>
  <si>
    <t>Мероприятие 2: Иные мероприятия в сфере управления муниципальным имуществом</t>
  </si>
  <si>
    <t>Мероприятие 2:Организация и проведение мероприятий по обеспечению антитеррористической защищенности объектов (территорий) дошкольных образовательных учреждений</t>
  </si>
  <si>
    <t>Мероприятие 2:Организация и проведение мероприятий по обеспечению антитеррористической защищенности объектов (территорий) муниципальных общеобразовательных учреждений</t>
  </si>
  <si>
    <t>Мероприятие 2:Организация и проведение мероприятий по обеспечению антитеррористической защищенности объектов (территорий) муниципальных организаций дополнительного образования</t>
  </si>
  <si>
    <t>Мероприятие 3.:Строительство коллектора</t>
  </si>
  <si>
    <t>Мероприятие 2:Установка узла учета природного газа</t>
  </si>
  <si>
    <t>Мероприятие 3: Устройство резервной скважины</t>
  </si>
  <si>
    <t>6.5.</t>
  </si>
  <si>
    <t>Подпрограмма "Энергосбережение и повышение энергоэффективности  систем коммунальной инфраструктуры"</t>
  </si>
  <si>
    <t>Всего по подпрограмме "Энергосбережение и повышение энергоэффективности  систем коммунальной инфраструктуры"</t>
  </si>
  <si>
    <t>Цель: Повышение энергоэффективности систем коммунальной инфраструктуры</t>
  </si>
  <si>
    <t>Задача 1: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</si>
  <si>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Мероприятие 1:Установка котла мощностью 6 МВт, Котельная № 88,89</t>
  </si>
  <si>
    <t xml:space="preserve">Мероприятие 2:Установка блочно-модульного ЦРП-6/0,04 Кв </t>
  </si>
  <si>
    <t>Всего по муниципальной программе «Обеспечение жильем молодых семей на территории городского округа ЗАТО Свободный»</t>
  </si>
  <si>
    <t>7.</t>
  </si>
  <si>
    <t xml:space="preserve">Мероприятие 1: Выдача  молодым семьям в установленном порядке свидетельства о праве на получение социальной выплаты </t>
  </si>
  <si>
    <t>Мероприятие2: Предоставление социальных выплат на приобретение жилого помещения или строительство индивидуального жилого дома</t>
  </si>
  <si>
    <t>Мероприятие3: Освещение целей и задач программы в средствах массовой информации</t>
  </si>
  <si>
    <t>Сумма расходов, предусмотренных на реализацию муниципальной программы на 2019 год</t>
  </si>
  <si>
    <t>Прочие мероприятия</t>
  </si>
  <si>
    <t xml:space="preserve">Главы администрации городского округа ЗАТО Свободный </t>
  </si>
  <si>
    <t>Исполняющий обязанности</t>
  </si>
  <si>
    <t>В.Р. Фасахов</t>
  </si>
  <si>
    <t>Выполнение мероприятий муниципальных программ за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</si>
</sst>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/>
    <xf numFmtId="165" fontId="3" fillId="0" borderId="2" xfId="0" applyNumberFormat="1" applyFont="1" applyFill="1" applyBorder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/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65" fontId="3" fillId="0" borderId="1" xfId="0" applyNumberFormat="1" applyFont="1" applyFill="1" applyBorder="1"/>
    <xf numFmtId="165" fontId="5" fillId="0" borderId="1" xfId="0" applyNumberFormat="1" applyFont="1" applyFill="1" applyBorder="1"/>
    <xf numFmtId="165" fontId="3" fillId="0" borderId="1" xfId="0" applyNumberFormat="1" applyFont="1" applyFill="1" applyBorder="1" applyAlignment="1">
      <alignment wrapText="1"/>
    </xf>
    <xf numFmtId="0" fontId="5" fillId="0" borderId="1" xfId="0" applyFont="1" applyFill="1" applyBorder="1"/>
    <xf numFmtId="0" fontId="7" fillId="0" borderId="0" xfId="0" applyFont="1" applyFill="1"/>
    <xf numFmtId="0" fontId="3" fillId="0" borderId="0" xfId="0" applyFont="1" applyFill="1"/>
    <xf numFmtId="164" fontId="3" fillId="0" borderId="0" xfId="0" applyNumberFormat="1" applyFont="1" applyFill="1"/>
    <xf numFmtId="164" fontId="0" fillId="0" borderId="0" xfId="0" applyNumberFormat="1" applyFill="1"/>
    <xf numFmtId="0" fontId="0" fillId="0" borderId="0" xfId="0" applyFont="1" applyFill="1"/>
    <xf numFmtId="0" fontId="3" fillId="0" borderId="0" xfId="0" applyFont="1" applyFill="1" applyAlignment="1">
      <alignment wrapText="1"/>
    </xf>
    <xf numFmtId="0" fontId="3" fillId="0" borderId="3" xfId="0" applyFont="1" applyFill="1" applyBorder="1"/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165" fontId="6" fillId="0" borderId="1" xfId="0" applyNumberFormat="1" applyFont="1" applyFill="1" applyBorder="1"/>
    <xf numFmtId="0" fontId="6" fillId="0" borderId="1" xfId="0" applyFont="1" applyFill="1" applyBorder="1"/>
    <xf numFmtId="0" fontId="0" fillId="0" borderId="1" xfId="0" applyFill="1" applyBorder="1"/>
    <xf numFmtId="2" fontId="3" fillId="0" borderId="1" xfId="0" applyNumberFormat="1" applyFont="1" applyFill="1" applyBorder="1" applyAlignment="1">
      <alignment wrapText="1"/>
    </xf>
    <xf numFmtId="0" fontId="9" fillId="0" borderId="0" xfId="0" applyFont="1" applyFill="1"/>
    <xf numFmtId="165" fontId="3" fillId="2" borderId="1" xfId="0" applyNumberFormat="1" applyFont="1" applyFill="1" applyBorder="1"/>
    <xf numFmtId="165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49" fontId="3" fillId="2" borderId="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165" fontId="5" fillId="3" borderId="2" xfId="0" applyNumberFormat="1" applyFont="1" applyFill="1" applyBorder="1"/>
    <xf numFmtId="165" fontId="3" fillId="3" borderId="1" xfId="0" applyNumberFormat="1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5" fontId="5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165" fontId="6" fillId="3" borderId="1" xfId="0" applyNumberFormat="1" applyFont="1" applyFill="1" applyBorder="1"/>
    <xf numFmtId="0" fontId="3" fillId="3" borderId="1" xfId="0" applyFont="1" applyFill="1" applyBorder="1"/>
    <xf numFmtId="165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16" fontId="3" fillId="0" borderId="4" xfId="0" applyNumberFormat="1" applyFont="1" applyFill="1" applyBorder="1" applyAlignment="1">
      <alignment wrapText="1"/>
    </xf>
    <xf numFmtId="164" fontId="3" fillId="0" borderId="5" xfId="0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164" fontId="3" fillId="0" borderId="6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165" fontId="3" fillId="0" borderId="2" xfId="1" applyNumberFormat="1" applyFont="1" applyFill="1" applyBorder="1"/>
    <xf numFmtId="165" fontId="0" fillId="0" borderId="1" xfId="0" applyNumberFormat="1" applyFont="1" applyFill="1" applyBorder="1"/>
    <xf numFmtId="165" fontId="10" fillId="0" borderId="2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/>
    <xf numFmtId="165" fontId="3" fillId="0" borderId="1" xfId="0" applyNumberFormat="1" applyFont="1" applyFill="1" applyBorder="1" applyAlignment="1"/>
    <xf numFmtId="0" fontId="3" fillId="0" borderId="1" xfId="0" applyFont="1" applyFill="1" applyBorder="1" applyAlignment="1">
      <alignment vertical="top"/>
    </xf>
    <xf numFmtId="0" fontId="3" fillId="4" borderId="1" xfId="0" applyFont="1" applyFill="1" applyBorder="1"/>
    <xf numFmtId="0" fontId="5" fillId="4" borderId="1" xfId="0" applyFont="1" applyFill="1" applyBorder="1"/>
    <xf numFmtId="164" fontId="5" fillId="4" borderId="1" xfId="0" applyNumberFormat="1" applyFont="1" applyFill="1" applyBorder="1"/>
    <xf numFmtId="165" fontId="5" fillId="4" borderId="2" xfId="0" applyNumberFormat="1" applyFont="1" applyFill="1" applyBorder="1"/>
    <xf numFmtId="16" fontId="3" fillId="5" borderId="1" xfId="0" applyNumberFormat="1" applyFont="1" applyFill="1" applyBorder="1"/>
    <xf numFmtId="0" fontId="3" fillId="5" borderId="1" xfId="0" applyFont="1" applyFill="1" applyBorder="1" applyAlignment="1">
      <alignment wrapText="1"/>
    </xf>
    <xf numFmtId="164" fontId="3" fillId="5" borderId="1" xfId="0" applyNumberFormat="1" applyFont="1" applyFill="1" applyBorder="1"/>
    <xf numFmtId="165" fontId="3" fillId="5" borderId="2" xfId="0" applyNumberFormat="1" applyFont="1" applyFill="1" applyBorder="1"/>
    <xf numFmtId="165" fontId="3" fillId="5" borderId="2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165" fontId="5" fillId="3" borderId="1" xfId="0" applyNumberFormat="1" applyFont="1" applyFill="1" applyBorder="1"/>
    <xf numFmtId="0" fontId="3" fillId="0" borderId="3" xfId="0" applyFont="1" applyFill="1" applyBorder="1" applyAlignment="1">
      <alignment wrapText="1"/>
    </xf>
    <xf numFmtId="165" fontId="3" fillId="0" borderId="5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 wrapText="1"/>
    </xf>
    <xf numFmtId="10" fontId="3" fillId="0" borderId="1" xfId="0" applyNumberFormat="1" applyFont="1" applyFill="1" applyBorder="1"/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165" fontId="10" fillId="0" borderId="4" xfId="0" applyNumberFormat="1" applyFont="1" applyFill="1" applyBorder="1" applyAlignment="1">
      <alignment horizontal="center" wrapText="1"/>
    </xf>
    <xf numFmtId="165" fontId="10" fillId="0" borderId="2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7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tabSelected="1" zoomScale="80" zoomScaleNormal="80" workbookViewId="0">
      <selection activeCell="G4" sqref="G4:J4"/>
    </sheetView>
  </sheetViews>
  <sheetFormatPr defaultRowHeight="15.75" x14ac:dyDescent="0.25"/>
  <cols>
    <col min="1" max="1" width="6.7109375" style="21" customWidth="1"/>
    <col min="2" max="2" width="41" style="13" customWidth="1"/>
    <col min="3" max="3" width="13.5703125" style="13" customWidth="1"/>
    <col min="4" max="4" width="12.5703125" style="13" customWidth="1"/>
    <col min="5" max="5" width="11.28515625" style="13" customWidth="1"/>
    <col min="6" max="6" width="12" style="13" customWidth="1"/>
    <col min="7" max="8" width="14.140625" style="13" customWidth="1"/>
    <col min="9" max="9" width="11.42578125" style="13" customWidth="1"/>
    <col min="10" max="10" width="11.7109375" style="13" customWidth="1"/>
    <col min="11" max="11" width="12.28515625" style="13" customWidth="1"/>
    <col min="12" max="12" width="13" style="13" customWidth="1"/>
    <col min="13" max="16384" width="9.140625" style="13"/>
  </cols>
  <sheetData>
    <row r="1" spans="1:13" ht="49.5" customHeight="1" x14ac:dyDescent="0.3">
      <c r="B1" s="126" t="s">
        <v>320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3" spans="1:13" x14ac:dyDescent="0.25">
      <c r="K3" s="127" t="s">
        <v>291</v>
      </c>
      <c r="L3" s="127"/>
    </row>
    <row r="4" spans="1:13" ht="37.5" customHeight="1" x14ac:dyDescent="0.2">
      <c r="A4" s="85" t="s">
        <v>0</v>
      </c>
      <c r="B4" s="88" t="s">
        <v>5</v>
      </c>
      <c r="C4" s="115" t="s">
        <v>315</v>
      </c>
      <c r="D4" s="116"/>
      <c r="E4" s="116"/>
      <c r="F4" s="116"/>
      <c r="G4" s="123" t="s">
        <v>10</v>
      </c>
      <c r="H4" s="124"/>
      <c r="I4" s="124"/>
      <c r="J4" s="125"/>
      <c r="K4" s="117" t="s">
        <v>11</v>
      </c>
      <c r="L4" s="88" t="s">
        <v>12</v>
      </c>
    </row>
    <row r="5" spans="1:13" ht="24" customHeight="1" x14ac:dyDescent="0.2">
      <c r="A5" s="86"/>
      <c r="B5" s="89"/>
      <c r="C5" s="112" t="s">
        <v>6</v>
      </c>
      <c r="D5" s="115" t="s">
        <v>9</v>
      </c>
      <c r="E5" s="116"/>
      <c r="F5" s="116"/>
      <c r="G5" s="120" t="s">
        <v>1</v>
      </c>
      <c r="H5" s="115" t="s">
        <v>7</v>
      </c>
      <c r="I5" s="116"/>
      <c r="J5" s="116"/>
      <c r="K5" s="118"/>
      <c r="L5" s="89"/>
    </row>
    <row r="6" spans="1:13" ht="12.75" customHeight="1" x14ac:dyDescent="0.2">
      <c r="A6" s="86"/>
      <c r="B6" s="89"/>
      <c r="C6" s="113"/>
      <c r="D6" s="88" t="s">
        <v>4</v>
      </c>
      <c r="E6" s="88" t="s">
        <v>3</v>
      </c>
      <c r="F6" s="112" t="s">
        <v>2</v>
      </c>
      <c r="G6" s="121"/>
      <c r="H6" s="88" t="s">
        <v>4</v>
      </c>
      <c r="I6" s="88" t="s">
        <v>3</v>
      </c>
      <c r="J6" s="112" t="s">
        <v>2</v>
      </c>
      <c r="K6" s="118"/>
      <c r="L6" s="89"/>
    </row>
    <row r="7" spans="1:13" ht="4.5" customHeight="1" x14ac:dyDescent="0.2">
      <c r="A7" s="86"/>
      <c r="B7" s="89"/>
      <c r="C7" s="113"/>
      <c r="D7" s="89"/>
      <c r="E7" s="89"/>
      <c r="F7" s="113"/>
      <c r="G7" s="121"/>
      <c r="H7" s="89"/>
      <c r="I7" s="89"/>
      <c r="J7" s="113"/>
      <c r="K7" s="118"/>
      <c r="L7" s="89"/>
    </row>
    <row r="8" spans="1:13" ht="12.75" x14ac:dyDescent="0.2">
      <c r="A8" s="86"/>
      <c r="B8" s="89"/>
      <c r="C8" s="113"/>
      <c r="D8" s="89"/>
      <c r="E8" s="89"/>
      <c r="F8" s="113"/>
      <c r="G8" s="121"/>
      <c r="H8" s="89"/>
      <c r="I8" s="89"/>
      <c r="J8" s="113"/>
      <c r="K8" s="118"/>
      <c r="L8" s="89"/>
    </row>
    <row r="9" spans="1:13" ht="12.75" x14ac:dyDescent="0.2">
      <c r="A9" s="86"/>
      <c r="B9" s="89"/>
      <c r="C9" s="113"/>
      <c r="D9" s="89"/>
      <c r="E9" s="89"/>
      <c r="F9" s="113"/>
      <c r="G9" s="121"/>
      <c r="H9" s="89"/>
      <c r="I9" s="89"/>
      <c r="J9" s="113"/>
      <c r="K9" s="118"/>
      <c r="L9" s="89"/>
    </row>
    <row r="10" spans="1:13" ht="12.75" x14ac:dyDescent="0.2">
      <c r="A10" s="87"/>
      <c r="B10" s="90"/>
      <c r="C10" s="114"/>
      <c r="D10" s="90"/>
      <c r="E10" s="90"/>
      <c r="F10" s="114"/>
      <c r="G10" s="122"/>
      <c r="H10" s="90"/>
      <c r="I10" s="90"/>
      <c r="J10" s="114"/>
      <c r="K10" s="119"/>
      <c r="L10" s="90"/>
    </row>
    <row r="11" spans="1:13" ht="84.75" customHeight="1" x14ac:dyDescent="0.25">
      <c r="A11" s="62">
        <v>1</v>
      </c>
      <c r="B11" s="44" t="s">
        <v>31</v>
      </c>
      <c r="C11" s="45">
        <f>D11+E11+F11</f>
        <v>23199.959070000001</v>
      </c>
      <c r="D11" s="45">
        <f>SUM(D13+D19+D31+D39)</f>
        <v>23199.959070000001</v>
      </c>
      <c r="E11" s="45">
        <f>SUM(E13+E19+E31+E39)</f>
        <v>0</v>
      </c>
      <c r="F11" s="45">
        <f>SUM(F13+F19+F31+F39)</f>
        <v>0</v>
      </c>
      <c r="G11" s="45">
        <f>SUM(G13+G19+G31+G39)</f>
        <v>20995.740449999998</v>
      </c>
      <c r="H11" s="45">
        <f>H13+H19+H31+H39</f>
        <v>20995.740449999998</v>
      </c>
      <c r="I11" s="45">
        <f>SUM(I13+I19+I31+I39)</f>
        <v>0</v>
      </c>
      <c r="J11" s="45">
        <f>SUM(J13+J19+J31+J39)</f>
        <v>0</v>
      </c>
      <c r="K11" s="46">
        <f>G11/C11</f>
        <v>0.90499040910592421</v>
      </c>
      <c r="L11" s="46"/>
    </row>
    <row r="12" spans="1:13" ht="20.25" customHeight="1" x14ac:dyDescent="0.25">
      <c r="A12" s="41" t="s">
        <v>122</v>
      </c>
      <c r="B12" s="106" t="s">
        <v>32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8"/>
    </row>
    <row r="13" spans="1:13" ht="49.5" customHeight="1" x14ac:dyDescent="0.25">
      <c r="A13" s="74"/>
      <c r="B13" s="75" t="s">
        <v>33</v>
      </c>
      <c r="C13" s="76">
        <f>D13+E13</f>
        <v>178.6</v>
      </c>
      <c r="D13" s="76">
        <f>D16+D17</f>
        <v>178.6</v>
      </c>
      <c r="E13" s="76">
        <f t="shared" ref="E13:F13" si="0">E16+E17</f>
        <v>0</v>
      </c>
      <c r="F13" s="76">
        <f t="shared" si="0"/>
        <v>0</v>
      </c>
      <c r="G13" s="76">
        <f>H13+I13+J13</f>
        <v>177.8</v>
      </c>
      <c r="H13" s="76">
        <f>H16+H17</f>
        <v>177.8</v>
      </c>
      <c r="I13" s="76">
        <f t="shared" ref="I13:J13" si="1">I16+I17</f>
        <v>0</v>
      </c>
      <c r="J13" s="76">
        <f t="shared" si="1"/>
        <v>0</v>
      </c>
      <c r="K13" s="77">
        <f>G13/C13</f>
        <v>0.99552071668533049</v>
      </c>
      <c r="L13" s="78"/>
    </row>
    <row r="14" spans="1:13" ht="21.75" customHeight="1" x14ac:dyDescent="0.25">
      <c r="A14" s="15"/>
      <c r="B14" s="91" t="s">
        <v>34</v>
      </c>
      <c r="C14" s="92"/>
      <c r="D14" s="92"/>
      <c r="E14" s="92"/>
      <c r="F14" s="92"/>
      <c r="G14" s="92"/>
      <c r="H14" s="92"/>
      <c r="I14" s="92"/>
      <c r="J14" s="92"/>
      <c r="K14" s="92"/>
      <c r="L14" s="93"/>
    </row>
    <row r="15" spans="1:13" ht="20.25" customHeight="1" x14ac:dyDescent="0.25">
      <c r="A15" s="15"/>
      <c r="B15" s="100" t="s">
        <v>181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2"/>
      <c r="M15" s="13" t="s">
        <v>8</v>
      </c>
    </row>
    <row r="16" spans="1:13" ht="47.25" x14ac:dyDescent="0.25">
      <c r="A16" s="15"/>
      <c r="B16" s="11" t="s">
        <v>180</v>
      </c>
      <c r="C16" s="12">
        <f>SUM(D16:F16)</f>
        <v>100</v>
      </c>
      <c r="D16" s="12">
        <v>100</v>
      </c>
      <c r="E16" s="12">
        <v>0</v>
      </c>
      <c r="F16" s="12">
        <v>0</v>
      </c>
      <c r="G16" s="12">
        <f>H16+I16+J16</f>
        <v>99.2</v>
      </c>
      <c r="H16" s="12">
        <v>99.2</v>
      </c>
      <c r="I16" s="12">
        <v>0</v>
      </c>
      <c r="J16" s="12">
        <v>0</v>
      </c>
      <c r="K16" s="10">
        <f>G16/C16</f>
        <v>0.99199999999999999</v>
      </c>
      <c r="L16" s="53"/>
    </row>
    <row r="17" spans="1:12" x14ac:dyDescent="0.25">
      <c r="A17" s="15"/>
      <c r="B17" s="81" t="s">
        <v>316</v>
      </c>
      <c r="C17" s="12">
        <f>SUM(D17:F17)</f>
        <v>78.599999999999994</v>
      </c>
      <c r="D17" s="12">
        <v>78.599999999999994</v>
      </c>
      <c r="E17" s="12">
        <v>0</v>
      </c>
      <c r="F17" s="12">
        <v>0</v>
      </c>
      <c r="G17" s="12">
        <f>H17+I17+J17</f>
        <v>78.599999999999994</v>
      </c>
      <c r="H17" s="12">
        <v>78.599999999999994</v>
      </c>
      <c r="I17" s="12">
        <v>0</v>
      </c>
      <c r="J17" s="12">
        <v>0</v>
      </c>
      <c r="K17" s="10">
        <f>G17/C17</f>
        <v>1</v>
      </c>
      <c r="L17" s="82"/>
    </row>
    <row r="18" spans="1:12" ht="19.5" customHeight="1" x14ac:dyDescent="0.25">
      <c r="A18" s="40" t="s">
        <v>119</v>
      </c>
      <c r="B18" s="106" t="s">
        <v>35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8"/>
    </row>
    <row r="19" spans="1:12" ht="45.75" customHeight="1" x14ac:dyDescent="0.25">
      <c r="A19" s="15"/>
      <c r="B19" s="11" t="s">
        <v>36</v>
      </c>
      <c r="C19" s="12">
        <f>D19+E19+F19</f>
        <v>1847.6580700000002</v>
      </c>
      <c r="D19" s="12">
        <f>SUM(D22+D24+D26+D28+D29)</f>
        <v>1847.6580700000002</v>
      </c>
      <c r="E19" s="12">
        <f>SUM(E22+E26+E28)</f>
        <v>0</v>
      </c>
      <c r="F19" s="12">
        <f>SUM(F22+F26+F28)</f>
        <v>0</v>
      </c>
      <c r="G19" s="12">
        <f>G22+G24+G26+G28+G29</f>
        <v>1480.1439800000001</v>
      </c>
      <c r="H19" s="12">
        <f>H22+H24+H26+H28+H29</f>
        <v>1480.1439800000001</v>
      </c>
      <c r="I19" s="12">
        <f>SUM(I22+I26+I28)</f>
        <v>0</v>
      </c>
      <c r="J19" s="12">
        <f>SUM(J22+J26+J28)</f>
        <v>0</v>
      </c>
      <c r="K19" s="10">
        <f>G19/C19</f>
        <v>0.80109193580390115</v>
      </c>
      <c r="L19" s="16"/>
    </row>
    <row r="20" spans="1:12" ht="19.5" customHeight="1" x14ac:dyDescent="0.25">
      <c r="A20" s="15"/>
      <c r="B20" s="100" t="s">
        <v>37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2"/>
    </row>
    <row r="21" spans="1:12" ht="21" customHeight="1" x14ac:dyDescent="0.25">
      <c r="A21" s="15"/>
      <c r="B21" s="100" t="s">
        <v>182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2"/>
    </row>
    <row r="22" spans="1:12" ht="63" customHeight="1" x14ac:dyDescent="0.25">
      <c r="A22" s="15"/>
      <c r="B22" s="11" t="s">
        <v>183</v>
      </c>
      <c r="C22" s="12">
        <f>D22+E22+F22</f>
        <v>272.46507000000003</v>
      </c>
      <c r="D22" s="12">
        <v>272.46507000000003</v>
      </c>
      <c r="E22" s="12">
        <v>0</v>
      </c>
      <c r="F22" s="12">
        <v>0</v>
      </c>
      <c r="G22" s="12">
        <f>SUM(H22:J22)</f>
        <v>0</v>
      </c>
      <c r="H22" s="12">
        <v>0</v>
      </c>
      <c r="I22" s="12">
        <v>0</v>
      </c>
      <c r="J22" s="12">
        <v>0</v>
      </c>
      <c r="K22" s="10">
        <v>0</v>
      </c>
      <c r="L22" s="16"/>
    </row>
    <row r="23" spans="1:12" ht="22.5" customHeight="1" x14ac:dyDescent="0.2">
      <c r="A23" s="14"/>
      <c r="B23" s="97" t="s">
        <v>184</v>
      </c>
      <c r="C23" s="98"/>
      <c r="D23" s="98"/>
      <c r="E23" s="98"/>
      <c r="F23" s="98"/>
      <c r="G23" s="98"/>
      <c r="H23" s="98"/>
      <c r="I23" s="98"/>
      <c r="J23" s="98"/>
      <c r="K23" s="98"/>
      <c r="L23" s="99"/>
    </row>
    <row r="24" spans="1:12" ht="116.25" customHeight="1" x14ac:dyDescent="0.25">
      <c r="A24" s="14"/>
      <c r="B24" s="42" t="s">
        <v>185</v>
      </c>
      <c r="C24" s="54">
        <f>D24+E24+F24</f>
        <v>47</v>
      </c>
      <c r="D24" s="54">
        <v>47</v>
      </c>
      <c r="E24" s="54">
        <v>0</v>
      </c>
      <c r="F24" s="54">
        <v>0</v>
      </c>
      <c r="G24" s="54">
        <f>H24+I24+J24</f>
        <v>47</v>
      </c>
      <c r="H24" s="54">
        <v>47</v>
      </c>
      <c r="I24" s="54">
        <v>0</v>
      </c>
      <c r="J24" s="54">
        <v>0</v>
      </c>
      <c r="K24" s="9">
        <f>G24/C24</f>
        <v>1</v>
      </c>
      <c r="L24" s="17"/>
    </row>
    <row r="25" spans="1:12" ht="22.5" customHeight="1" x14ac:dyDescent="0.2">
      <c r="A25" s="14"/>
      <c r="B25" s="97" t="s">
        <v>186</v>
      </c>
      <c r="C25" s="98"/>
      <c r="D25" s="98"/>
      <c r="E25" s="98"/>
      <c r="F25" s="98"/>
      <c r="G25" s="98"/>
      <c r="H25" s="98"/>
      <c r="I25" s="98"/>
      <c r="J25" s="98"/>
      <c r="K25" s="98"/>
      <c r="L25" s="99"/>
    </row>
    <row r="26" spans="1:12" ht="72" customHeight="1" x14ac:dyDescent="0.25">
      <c r="A26" s="15"/>
      <c r="B26" s="11" t="s">
        <v>187</v>
      </c>
      <c r="C26" s="12">
        <f>SUM(D26:F26)</f>
        <v>1122.42</v>
      </c>
      <c r="D26" s="12">
        <v>1122.42</v>
      </c>
      <c r="E26" s="12">
        <v>0</v>
      </c>
      <c r="F26" s="12">
        <v>0</v>
      </c>
      <c r="G26" s="12">
        <f>SUM(H26:J26)</f>
        <v>1050.87598</v>
      </c>
      <c r="H26" s="12">
        <v>1050.87598</v>
      </c>
      <c r="I26" s="12">
        <v>0</v>
      </c>
      <c r="J26" s="12">
        <v>0</v>
      </c>
      <c r="K26" s="10">
        <f>G26/C26</f>
        <v>0.93625913650861525</v>
      </c>
      <c r="L26" s="16"/>
    </row>
    <row r="27" spans="1:12" ht="20.25" customHeight="1" x14ac:dyDescent="0.25">
      <c r="A27" s="15"/>
      <c r="B27" s="100" t="s">
        <v>188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2"/>
    </row>
    <row r="28" spans="1:12" ht="50.25" customHeight="1" x14ac:dyDescent="0.25">
      <c r="A28" s="15"/>
      <c r="B28" s="11" t="s">
        <v>189</v>
      </c>
      <c r="C28" s="12">
        <f>SUM(D28:F28)</f>
        <v>23.504999999999999</v>
      </c>
      <c r="D28" s="12">
        <v>23.504999999999999</v>
      </c>
      <c r="E28" s="12">
        <v>0</v>
      </c>
      <c r="F28" s="12">
        <v>0</v>
      </c>
      <c r="G28" s="12">
        <f>SUM(H28:J28)</f>
        <v>0</v>
      </c>
      <c r="H28" s="12">
        <v>0</v>
      </c>
      <c r="I28" s="12">
        <v>0</v>
      </c>
      <c r="J28" s="12">
        <v>0</v>
      </c>
      <c r="K28" s="10">
        <v>0</v>
      </c>
      <c r="L28" s="16"/>
    </row>
    <row r="29" spans="1:12" ht="50.25" customHeight="1" x14ac:dyDescent="0.25">
      <c r="A29" s="15"/>
      <c r="B29" s="11" t="s">
        <v>296</v>
      </c>
      <c r="C29" s="12">
        <f>SUM(D29:F29)</f>
        <v>382.26799999999997</v>
      </c>
      <c r="D29" s="12">
        <v>382.26799999999997</v>
      </c>
      <c r="E29" s="12">
        <v>0</v>
      </c>
      <c r="F29" s="12">
        <v>0</v>
      </c>
      <c r="G29" s="12">
        <f>SUM(H29:J29)</f>
        <v>382.26799999999997</v>
      </c>
      <c r="H29" s="12">
        <v>382.26799999999997</v>
      </c>
      <c r="I29" s="12">
        <v>0</v>
      </c>
      <c r="J29" s="12">
        <v>0</v>
      </c>
      <c r="K29" s="10">
        <f>G29/C29</f>
        <v>1</v>
      </c>
      <c r="L29" s="16"/>
    </row>
    <row r="30" spans="1:12" ht="23.25" customHeight="1" x14ac:dyDescent="0.25">
      <c r="A30" s="40" t="s">
        <v>120</v>
      </c>
      <c r="B30" s="106" t="s">
        <v>38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8"/>
    </row>
    <row r="31" spans="1:12" ht="36" customHeight="1" x14ac:dyDescent="0.25">
      <c r="A31" s="15"/>
      <c r="B31" s="11" t="s">
        <v>39</v>
      </c>
      <c r="C31" s="12">
        <f t="shared" ref="C31:J31" si="2">SUM(C34:C37)</f>
        <v>2483.701</v>
      </c>
      <c r="D31" s="12">
        <f t="shared" si="2"/>
        <v>2483.701</v>
      </c>
      <c r="E31" s="12">
        <f t="shared" si="2"/>
        <v>0</v>
      </c>
      <c r="F31" s="12">
        <f t="shared" si="2"/>
        <v>0</v>
      </c>
      <c r="G31" s="12">
        <f t="shared" si="2"/>
        <v>2273.40209</v>
      </c>
      <c r="H31" s="12">
        <f t="shared" si="2"/>
        <v>2273.40209</v>
      </c>
      <c r="I31" s="12">
        <f t="shared" si="2"/>
        <v>0</v>
      </c>
      <c r="J31" s="12">
        <f t="shared" si="2"/>
        <v>0</v>
      </c>
      <c r="K31" s="10">
        <f>G31/C31</f>
        <v>0.91532841110906671</v>
      </c>
      <c r="L31" s="16"/>
    </row>
    <row r="32" spans="1:12" ht="27" customHeight="1" x14ac:dyDescent="0.25">
      <c r="A32" s="15"/>
      <c r="B32" s="100" t="s">
        <v>40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2"/>
    </row>
    <row r="33" spans="1:13" ht="30.75" customHeight="1" x14ac:dyDescent="0.25">
      <c r="A33" s="15"/>
      <c r="B33" s="100" t="s">
        <v>148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2"/>
    </row>
    <row r="34" spans="1:13" ht="48.75" customHeight="1" x14ac:dyDescent="0.25">
      <c r="A34" s="15"/>
      <c r="B34" s="11" t="s">
        <v>190</v>
      </c>
      <c r="C34" s="12">
        <f>SUM(D34:F34)</f>
        <v>1049.1010000000001</v>
      </c>
      <c r="D34" s="12">
        <v>1049.1010000000001</v>
      </c>
      <c r="E34" s="12">
        <v>0</v>
      </c>
      <c r="F34" s="12">
        <v>0</v>
      </c>
      <c r="G34" s="12">
        <f>SUM(H34:J34)</f>
        <v>893.44073000000003</v>
      </c>
      <c r="H34" s="12">
        <v>893.44073000000003</v>
      </c>
      <c r="I34" s="12">
        <v>0</v>
      </c>
      <c r="J34" s="12">
        <v>0</v>
      </c>
      <c r="K34" s="10">
        <f>G34/C34</f>
        <v>0.85162508662178371</v>
      </c>
      <c r="L34" s="16"/>
    </row>
    <row r="35" spans="1:13" ht="84" customHeight="1" x14ac:dyDescent="0.25">
      <c r="A35" s="15"/>
      <c r="B35" s="11" t="s">
        <v>191</v>
      </c>
      <c r="C35" s="12">
        <f>SUM(D35:F35)</f>
        <v>1419.6</v>
      </c>
      <c r="D35" s="12">
        <v>1419.6</v>
      </c>
      <c r="E35" s="12">
        <v>0</v>
      </c>
      <c r="F35" s="12">
        <v>0</v>
      </c>
      <c r="G35" s="12">
        <f>SUM(H35:J35)</f>
        <v>1364.96136</v>
      </c>
      <c r="H35" s="12">
        <v>1364.96136</v>
      </c>
      <c r="I35" s="12">
        <v>0</v>
      </c>
      <c r="J35" s="12">
        <v>0</v>
      </c>
      <c r="K35" s="10">
        <f>G35/C35</f>
        <v>0.96151124260355036</v>
      </c>
      <c r="L35" s="18"/>
      <c r="M35" s="23"/>
    </row>
    <row r="36" spans="1:13" ht="26.25" customHeight="1" x14ac:dyDescent="0.25">
      <c r="A36" s="15"/>
      <c r="B36" s="100" t="s">
        <v>149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2"/>
    </row>
    <row r="37" spans="1:13" ht="45.75" customHeight="1" x14ac:dyDescent="0.25">
      <c r="A37" s="15"/>
      <c r="B37" s="25" t="s">
        <v>192</v>
      </c>
      <c r="C37" s="12">
        <f>SUM(D37:F37)</f>
        <v>15</v>
      </c>
      <c r="D37" s="12">
        <v>15</v>
      </c>
      <c r="E37" s="12">
        <v>0</v>
      </c>
      <c r="F37" s="12">
        <v>0</v>
      </c>
      <c r="G37" s="12">
        <f>SUM(H37:J37)</f>
        <v>15</v>
      </c>
      <c r="H37" s="12">
        <v>15</v>
      </c>
      <c r="I37" s="12">
        <v>0</v>
      </c>
      <c r="J37" s="12">
        <v>0</v>
      </c>
      <c r="K37" s="10">
        <f>G37/C37</f>
        <v>1</v>
      </c>
      <c r="L37" s="18"/>
    </row>
    <row r="38" spans="1:13" ht="33.950000000000003" customHeight="1" x14ac:dyDescent="0.25">
      <c r="A38" s="40" t="s">
        <v>121</v>
      </c>
      <c r="B38" s="106" t="s">
        <v>41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8"/>
    </row>
    <row r="39" spans="1:13" ht="99" customHeight="1" x14ac:dyDescent="0.25">
      <c r="A39" s="19"/>
      <c r="B39" s="11" t="s">
        <v>147</v>
      </c>
      <c r="C39" s="12">
        <f t="shared" ref="C39:J39" si="3">SUM(C42+C43)</f>
        <v>18690</v>
      </c>
      <c r="D39" s="12">
        <f t="shared" si="3"/>
        <v>18690</v>
      </c>
      <c r="E39" s="12">
        <f t="shared" si="3"/>
        <v>0</v>
      </c>
      <c r="F39" s="12">
        <f t="shared" si="3"/>
        <v>0</v>
      </c>
      <c r="G39" s="12">
        <f t="shared" si="3"/>
        <v>17064.394379999998</v>
      </c>
      <c r="H39" s="12">
        <f t="shared" si="3"/>
        <v>17064.394379999998</v>
      </c>
      <c r="I39" s="12">
        <f t="shared" si="3"/>
        <v>0</v>
      </c>
      <c r="J39" s="12">
        <f t="shared" si="3"/>
        <v>0</v>
      </c>
      <c r="K39" s="10">
        <f>G39/C39</f>
        <v>0.91302270626003201</v>
      </c>
      <c r="L39" s="65"/>
    </row>
    <row r="40" spans="1:13" ht="17.25" customHeight="1" x14ac:dyDescent="0.25">
      <c r="A40" s="15"/>
      <c r="B40" s="100" t="s">
        <v>150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2"/>
    </row>
    <row r="41" spans="1:13" ht="19.5" customHeight="1" x14ac:dyDescent="0.25">
      <c r="A41" s="15"/>
      <c r="B41" s="100" t="s">
        <v>151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2"/>
    </row>
    <row r="42" spans="1:13" ht="45.75" customHeight="1" x14ac:dyDescent="0.25">
      <c r="A42" s="19"/>
      <c r="B42" s="55" t="s">
        <v>193</v>
      </c>
      <c r="C42" s="12">
        <f>SUM(D42:F42)</f>
        <v>18459.400000000001</v>
      </c>
      <c r="D42" s="12">
        <v>18459.400000000001</v>
      </c>
      <c r="E42" s="12">
        <v>0</v>
      </c>
      <c r="F42" s="12">
        <v>0</v>
      </c>
      <c r="G42" s="12">
        <f>SUM(H42:J42)</f>
        <v>16851.434379999999</v>
      </c>
      <c r="H42" s="12">
        <v>16851.434379999999</v>
      </c>
      <c r="I42" s="12">
        <v>0</v>
      </c>
      <c r="J42" s="12">
        <v>0</v>
      </c>
      <c r="K42" s="10">
        <f>G42/C42</f>
        <v>0.91289177221361462</v>
      </c>
      <c r="L42" s="131"/>
    </row>
    <row r="43" spans="1:13" ht="102" customHeight="1" x14ac:dyDescent="0.25">
      <c r="A43" s="15"/>
      <c r="B43" s="11" t="s">
        <v>194</v>
      </c>
      <c r="C43" s="12">
        <f>SUM(D43:F43)</f>
        <v>230.6</v>
      </c>
      <c r="D43" s="12">
        <v>230.6</v>
      </c>
      <c r="E43" s="12">
        <v>0</v>
      </c>
      <c r="F43" s="12">
        <v>0</v>
      </c>
      <c r="G43" s="12">
        <f>SUM(H43:J43)</f>
        <v>212.96</v>
      </c>
      <c r="H43" s="12">
        <v>212.96</v>
      </c>
      <c r="I43" s="12">
        <v>0</v>
      </c>
      <c r="J43" s="12">
        <v>0</v>
      </c>
      <c r="K43" s="10">
        <f>G43/C43</f>
        <v>0.92350390286209894</v>
      </c>
      <c r="L43" s="132"/>
    </row>
    <row r="44" spans="1:13" ht="42.75" customHeight="1" x14ac:dyDescent="0.25">
      <c r="A44" s="43" t="s">
        <v>42</v>
      </c>
      <c r="B44" s="44" t="s">
        <v>43</v>
      </c>
      <c r="C44" s="45">
        <f>SUM(C46+C51+C60+C67+C74+C82)</f>
        <v>7057.9498999999996</v>
      </c>
      <c r="D44" s="45">
        <f t="shared" ref="D44:J44" si="4">SUM(D46+D51+D60+D67+D74+D82)</f>
        <v>7057.9498999999996</v>
      </c>
      <c r="E44" s="45">
        <f t="shared" si="4"/>
        <v>0</v>
      </c>
      <c r="F44" s="45">
        <f t="shared" si="4"/>
        <v>0</v>
      </c>
      <c r="G44" s="45">
        <f>H44+I44+J44</f>
        <v>5775.2659800000001</v>
      </c>
      <c r="H44" s="45">
        <f>H46+H51+H60+H67+H74+H82</f>
        <v>5775.2659800000001</v>
      </c>
      <c r="I44" s="45">
        <f t="shared" si="4"/>
        <v>0</v>
      </c>
      <c r="J44" s="45">
        <f t="shared" si="4"/>
        <v>0</v>
      </c>
      <c r="K44" s="46">
        <f>G44/C44</f>
        <v>0.81826395225616444</v>
      </c>
      <c r="L44" s="47"/>
    </row>
    <row r="45" spans="1:13" ht="21.2" customHeight="1" x14ac:dyDescent="0.25">
      <c r="A45" s="40" t="s">
        <v>23</v>
      </c>
      <c r="B45" s="106" t="s">
        <v>44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8"/>
    </row>
    <row r="46" spans="1:13" ht="33.950000000000003" customHeight="1" x14ac:dyDescent="0.25">
      <c r="A46" s="26"/>
      <c r="B46" s="27" t="s">
        <v>45</v>
      </c>
      <c r="C46" s="56">
        <f>SUM(C49)</f>
        <v>98.3</v>
      </c>
      <c r="D46" s="56">
        <f t="shared" ref="D46:J46" si="5">SUM(D49)</f>
        <v>98.3</v>
      </c>
      <c r="E46" s="56">
        <f t="shared" si="5"/>
        <v>0</v>
      </c>
      <c r="F46" s="56">
        <f t="shared" si="5"/>
        <v>0</v>
      </c>
      <c r="G46" s="56">
        <f>H46+I46+J46</f>
        <v>98.28</v>
      </c>
      <c r="H46" s="56">
        <f>H49</f>
        <v>98.28</v>
      </c>
      <c r="I46" s="56">
        <f t="shared" si="5"/>
        <v>0</v>
      </c>
      <c r="J46" s="56">
        <f t="shared" si="5"/>
        <v>0</v>
      </c>
      <c r="K46" s="10">
        <f>G46/C46</f>
        <v>0.99979654120040695</v>
      </c>
      <c r="L46" s="18"/>
    </row>
    <row r="47" spans="1:13" ht="18" customHeight="1" x14ac:dyDescent="0.25">
      <c r="A47" s="19"/>
      <c r="B47" s="100" t="s">
        <v>46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2"/>
    </row>
    <row r="48" spans="1:13" ht="20.45" customHeight="1" x14ac:dyDescent="0.25">
      <c r="A48" s="19"/>
      <c r="B48" s="100" t="s">
        <v>155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2"/>
    </row>
    <row r="49" spans="1:12" ht="48.75" customHeight="1" x14ac:dyDescent="0.25">
      <c r="A49" s="15"/>
      <c r="B49" s="11" t="s">
        <v>154</v>
      </c>
      <c r="C49" s="12">
        <f>SUM(D49:F49)</f>
        <v>98.3</v>
      </c>
      <c r="D49" s="12">
        <v>98.3</v>
      </c>
      <c r="E49" s="12">
        <v>0</v>
      </c>
      <c r="F49" s="12">
        <v>0</v>
      </c>
      <c r="G49" s="12">
        <f>H49+I49+J49</f>
        <v>98.28</v>
      </c>
      <c r="H49" s="12">
        <v>98.28</v>
      </c>
      <c r="I49" s="12">
        <v>0</v>
      </c>
      <c r="J49" s="12">
        <v>0</v>
      </c>
      <c r="K49" s="10">
        <f>G49/C49</f>
        <v>0.99979654120040695</v>
      </c>
      <c r="L49" s="18"/>
    </row>
    <row r="50" spans="1:12" ht="20.45" customHeight="1" x14ac:dyDescent="0.25">
      <c r="A50" s="40" t="s">
        <v>123</v>
      </c>
      <c r="B50" s="106" t="s">
        <v>47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8"/>
    </row>
    <row r="51" spans="1:12" ht="64.5" customHeight="1" x14ac:dyDescent="0.25">
      <c r="A51" s="15"/>
      <c r="B51" s="11" t="s">
        <v>48</v>
      </c>
      <c r="C51" s="12">
        <f>D51+E51+F51</f>
        <v>6933.3498999999993</v>
      </c>
      <c r="D51" s="12">
        <f>D54+D56+D58</f>
        <v>6933.3498999999993</v>
      </c>
      <c r="E51" s="12">
        <f t="shared" ref="E51:J51" si="6">SUM(E54+E56+E58)</f>
        <v>0</v>
      </c>
      <c r="F51" s="12">
        <f t="shared" si="6"/>
        <v>0</v>
      </c>
      <c r="G51" s="12">
        <f>H51+I51+J51</f>
        <v>5654.7959800000008</v>
      </c>
      <c r="H51" s="12">
        <f>H54+H56+H58</f>
        <v>5654.7959800000008</v>
      </c>
      <c r="I51" s="12">
        <f t="shared" si="6"/>
        <v>0</v>
      </c>
      <c r="J51" s="12">
        <f t="shared" si="6"/>
        <v>0</v>
      </c>
      <c r="K51" s="10">
        <f>G51/C51</f>
        <v>0.81559362524023216</v>
      </c>
      <c r="L51" s="18"/>
    </row>
    <row r="52" spans="1:12" ht="15.75" customHeight="1" x14ac:dyDescent="0.2">
      <c r="A52" s="14"/>
      <c r="B52" s="97" t="s">
        <v>49</v>
      </c>
      <c r="C52" s="98"/>
      <c r="D52" s="98"/>
      <c r="E52" s="98"/>
      <c r="F52" s="98"/>
      <c r="G52" s="98"/>
      <c r="H52" s="98"/>
      <c r="I52" s="98"/>
      <c r="J52" s="98"/>
      <c r="K52" s="98"/>
      <c r="L52" s="99"/>
    </row>
    <row r="53" spans="1:12" ht="32.25" customHeight="1" x14ac:dyDescent="0.25">
      <c r="A53" s="15"/>
      <c r="B53" s="100" t="s">
        <v>156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2"/>
    </row>
    <row r="54" spans="1:12" ht="62.25" customHeight="1" x14ac:dyDescent="0.25">
      <c r="A54" s="15"/>
      <c r="B54" s="11" t="s">
        <v>157</v>
      </c>
      <c r="C54" s="12">
        <f>SUM(D54:F54)</f>
        <v>505.78489999999999</v>
      </c>
      <c r="D54" s="12">
        <v>505.78489999999999</v>
      </c>
      <c r="E54" s="12">
        <v>0</v>
      </c>
      <c r="F54" s="12">
        <v>0</v>
      </c>
      <c r="G54" s="12">
        <f>SUM(H54:J54)</f>
        <v>357.90886</v>
      </c>
      <c r="H54" s="12">
        <v>357.90886</v>
      </c>
      <c r="I54" s="12">
        <v>0</v>
      </c>
      <c r="J54" s="12">
        <v>0</v>
      </c>
      <c r="K54" s="10">
        <f>G54/C54</f>
        <v>0.70763057576451971</v>
      </c>
      <c r="L54" s="18"/>
    </row>
    <row r="55" spans="1:12" ht="21.2" customHeight="1" x14ac:dyDescent="0.25">
      <c r="A55" s="15"/>
      <c r="B55" s="100" t="s">
        <v>158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2"/>
    </row>
    <row r="56" spans="1:12" ht="50.25" customHeight="1" x14ac:dyDescent="0.25">
      <c r="A56" s="14"/>
      <c r="B56" s="57" t="s">
        <v>159</v>
      </c>
      <c r="C56" s="12">
        <f>SUM(D56:F56)</f>
        <v>76</v>
      </c>
      <c r="D56" s="12">
        <v>76</v>
      </c>
      <c r="E56" s="12">
        <v>0</v>
      </c>
      <c r="F56" s="12">
        <v>0</v>
      </c>
      <c r="G56" s="12">
        <f>SUM(H56:J56)</f>
        <v>0</v>
      </c>
      <c r="H56" s="12">
        <v>0</v>
      </c>
      <c r="I56" s="12">
        <v>0</v>
      </c>
      <c r="J56" s="12">
        <v>0</v>
      </c>
      <c r="K56" s="10">
        <f>G56/C56</f>
        <v>0</v>
      </c>
      <c r="L56" s="17"/>
    </row>
    <row r="57" spans="1:12" ht="24.95" customHeight="1" x14ac:dyDescent="0.25">
      <c r="A57" s="15"/>
      <c r="B57" s="100" t="s">
        <v>160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2"/>
    </row>
    <row r="58" spans="1:12" ht="51.75" customHeight="1" x14ac:dyDescent="0.25">
      <c r="A58" s="15"/>
      <c r="B58" s="11" t="s">
        <v>161</v>
      </c>
      <c r="C58" s="12">
        <f>SUM(D58:F58)</f>
        <v>6351.5649999999996</v>
      </c>
      <c r="D58" s="12">
        <v>6351.5649999999996</v>
      </c>
      <c r="E58" s="12">
        <v>0</v>
      </c>
      <c r="F58" s="12">
        <v>0</v>
      </c>
      <c r="G58" s="12">
        <f>SUM(H58:J58)</f>
        <v>5296.8871200000003</v>
      </c>
      <c r="H58" s="12">
        <v>5296.8871200000003</v>
      </c>
      <c r="I58" s="12">
        <v>0</v>
      </c>
      <c r="J58" s="12">
        <v>0</v>
      </c>
      <c r="K58" s="10">
        <f>G58/C58</f>
        <v>0.83394991942930607</v>
      </c>
      <c r="L58" s="16"/>
    </row>
    <row r="59" spans="1:12" ht="22.5" customHeight="1" x14ac:dyDescent="0.2">
      <c r="A59" s="58" t="s">
        <v>124</v>
      </c>
      <c r="B59" s="133" t="s">
        <v>50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1:12" ht="53.25" customHeight="1" x14ac:dyDescent="0.25">
      <c r="A60" s="15"/>
      <c r="B60" s="11" t="s">
        <v>51</v>
      </c>
      <c r="C60" s="12">
        <f>SUM(C63+C65)</f>
        <v>5</v>
      </c>
      <c r="D60" s="12">
        <f t="shared" ref="D60:J60" si="7">SUM(D63+D65)</f>
        <v>5</v>
      </c>
      <c r="E60" s="12">
        <f t="shared" si="7"/>
        <v>0</v>
      </c>
      <c r="F60" s="12">
        <f t="shared" si="7"/>
        <v>0</v>
      </c>
      <c r="G60" s="12">
        <f>H60+I60+J60</f>
        <v>4.4400000000000004</v>
      </c>
      <c r="H60" s="12">
        <f>H63+H65</f>
        <v>4.4400000000000004</v>
      </c>
      <c r="I60" s="12">
        <f t="shared" si="7"/>
        <v>0</v>
      </c>
      <c r="J60" s="12">
        <f t="shared" si="7"/>
        <v>0</v>
      </c>
      <c r="K60" s="10">
        <f>G60/C60</f>
        <v>0.88800000000000012</v>
      </c>
      <c r="L60" s="59"/>
    </row>
    <row r="61" spans="1:12" ht="21.75" customHeight="1" x14ac:dyDescent="0.25">
      <c r="A61" s="15"/>
      <c r="B61" s="100" t="s">
        <v>52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2"/>
    </row>
    <row r="62" spans="1:12" ht="24" customHeight="1" x14ac:dyDescent="0.25">
      <c r="A62" s="15"/>
      <c r="B62" s="94" t="s">
        <v>162</v>
      </c>
      <c r="C62" s="95"/>
      <c r="D62" s="95"/>
      <c r="E62" s="95"/>
      <c r="F62" s="95"/>
      <c r="G62" s="95"/>
      <c r="H62" s="95"/>
      <c r="I62" s="95"/>
      <c r="J62" s="95"/>
      <c r="K62" s="95"/>
      <c r="L62" s="96"/>
    </row>
    <row r="63" spans="1:12" ht="78.75" customHeight="1" x14ac:dyDescent="0.25">
      <c r="A63" s="14"/>
      <c r="B63" s="57" t="s">
        <v>163</v>
      </c>
      <c r="C63" s="12">
        <f>SUM(D63:F63)</f>
        <v>5</v>
      </c>
      <c r="D63" s="12">
        <v>5</v>
      </c>
      <c r="E63" s="12">
        <v>0</v>
      </c>
      <c r="F63" s="12">
        <v>0</v>
      </c>
      <c r="G63" s="12">
        <f>SUM(H63:J63)</f>
        <v>4.4400000000000004</v>
      </c>
      <c r="H63" s="12">
        <v>4.4400000000000004</v>
      </c>
      <c r="I63" s="12">
        <v>0</v>
      </c>
      <c r="J63" s="12">
        <v>0</v>
      </c>
      <c r="K63" s="10">
        <f>G63/C63</f>
        <v>0.88800000000000012</v>
      </c>
      <c r="L63" s="17"/>
    </row>
    <row r="64" spans="1:12" ht="44.25" customHeight="1" x14ac:dyDescent="0.2">
      <c r="A64" s="14"/>
      <c r="B64" s="97" t="s">
        <v>153</v>
      </c>
      <c r="C64" s="98"/>
      <c r="D64" s="98"/>
      <c r="E64" s="98"/>
      <c r="F64" s="98"/>
      <c r="G64" s="98"/>
      <c r="H64" s="98"/>
      <c r="I64" s="98"/>
      <c r="J64" s="98"/>
      <c r="K64" s="98"/>
      <c r="L64" s="99"/>
    </row>
    <row r="65" spans="1:12" ht="54.75" customHeight="1" x14ac:dyDescent="0.25">
      <c r="A65" s="15"/>
      <c r="B65" s="11" t="s">
        <v>164</v>
      </c>
      <c r="C65" s="12">
        <f>SUM(D65:F65)</f>
        <v>0</v>
      </c>
      <c r="D65" s="12">
        <v>0</v>
      </c>
      <c r="E65" s="12">
        <v>0</v>
      </c>
      <c r="F65" s="12">
        <v>0</v>
      </c>
      <c r="G65" s="12">
        <f>SUM(H65:J65)</f>
        <v>0</v>
      </c>
      <c r="H65" s="12">
        <v>0</v>
      </c>
      <c r="I65" s="12">
        <v>0</v>
      </c>
      <c r="J65" s="12">
        <v>0</v>
      </c>
      <c r="K65" s="10"/>
      <c r="L65" s="18"/>
    </row>
    <row r="66" spans="1:12" ht="19.5" customHeight="1" x14ac:dyDescent="0.25">
      <c r="A66" s="40" t="s">
        <v>125</v>
      </c>
      <c r="B66" s="103" t="s">
        <v>53</v>
      </c>
      <c r="C66" s="104"/>
      <c r="D66" s="104"/>
      <c r="E66" s="104"/>
      <c r="F66" s="104"/>
      <c r="G66" s="104"/>
      <c r="H66" s="104"/>
      <c r="I66" s="104"/>
      <c r="J66" s="104"/>
      <c r="K66" s="105"/>
      <c r="L66" s="39"/>
    </row>
    <row r="67" spans="1:12" ht="32.25" customHeight="1" x14ac:dyDescent="0.25">
      <c r="A67" s="15"/>
      <c r="B67" s="60" t="s">
        <v>54</v>
      </c>
      <c r="C67" s="61">
        <f>SUM(C70)</f>
        <v>5</v>
      </c>
      <c r="D67" s="61">
        <f t="shared" ref="D67:J67" si="8">SUM(D70)</f>
        <v>5</v>
      </c>
      <c r="E67" s="61">
        <f t="shared" si="8"/>
        <v>0</v>
      </c>
      <c r="F67" s="61">
        <f t="shared" si="8"/>
        <v>0</v>
      </c>
      <c r="G67" s="61">
        <f t="shared" si="8"/>
        <v>4.2</v>
      </c>
      <c r="H67" s="61">
        <f t="shared" si="8"/>
        <v>4.2</v>
      </c>
      <c r="I67" s="61">
        <f t="shared" si="8"/>
        <v>0</v>
      </c>
      <c r="J67" s="61">
        <f t="shared" si="8"/>
        <v>0</v>
      </c>
      <c r="K67" s="10">
        <f>G67/C67</f>
        <v>0.84000000000000008</v>
      </c>
      <c r="L67" s="18"/>
    </row>
    <row r="68" spans="1:12" ht="18.75" customHeight="1" x14ac:dyDescent="0.25">
      <c r="A68" s="15"/>
      <c r="B68" s="100" t="s">
        <v>55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2"/>
    </row>
    <row r="69" spans="1:12" ht="24" customHeight="1" x14ac:dyDescent="0.2">
      <c r="A69" s="14"/>
      <c r="B69" s="97" t="s">
        <v>165</v>
      </c>
      <c r="C69" s="98"/>
      <c r="D69" s="98"/>
      <c r="E69" s="98"/>
      <c r="F69" s="98"/>
      <c r="G69" s="98"/>
      <c r="H69" s="98"/>
      <c r="I69" s="98"/>
      <c r="J69" s="98"/>
      <c r="K69" s="98"/>
      <c r="L69" s="99"/>
    </row>
    <row r="70" spans="1:12" ht="63.75" customHeight="1" x14ac:dyDescent="0.25">
      <c r="A70" s="15"/>
      <c r="B70" s="11" t="s">
        <v>166</v>
      </c>
      <c r="C70" s="28">
        <f>SUM(D70:F70)</f>
        <v>5</v>
      </c>
      <c r="D70" s="28">
        <v>5</v>
      </c>
      <c r="E70" s="28">
        <v>0</v>
      </c>
      <c r="F70" s="28">
        <v>0</v>
      </c>
      <c r="G70" s="28">
        <f>SUM(H70:J70)</f>
        <v>4.2</v>
      </c>
      <c r="H70" s="28">
        <v>4.2</v>
      </c>
      <c r="I70" s="28">
        <v>0</v>
      </c>
      <c r="J70" s="28">
        <v>0</v>
      </c>
      <c r="K70" s="10">
        <f>G70/C70</f>
        <v>0.84000000000000008</v>
      </c>
      <c r="L70" s="16"/>
    </row>
    <row r="71" spans="1:12" ht="31.5" customHeight="1" x14ac:dyDescent="0.25">
      <c r="A71" s="15"/>
      <c r="B71" s="100" t="s">
        <v>167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2"/>
    </row>
    <row r="72" spans="1:12" ht="63.75" customHeight="1" x14ac:dyDescent="0.25">
      <c r="A72" s="15"/>
      <c r="B72" s="11" t="s">
        <v>168</v>
      </c>
      <c r="C72" s="28">
        <f>D72+E72+F72</f>
        <v>0</v>
      </c>
      <c r="D72" s="28">
        <v>0</v>
      </c>
      <c r="E72" s="28">
        <v>0</v>
      </c>
      <c r="F72" s="28">
        <v>0</v>
      </c>
      <c r="G72" s="28">
        <f>H72+I72+J72</f>
        <v>0</v>
      </c>
      <c r="H72" s="28">
        <v>0</v>
      </c>
      <c r="I72" s="28">
        <v>0</v>
      </c>
      <c r="J72" s="28">
        <v>0</v>
      </c>
      <c r="K72" s="12"/>
      <c r="L72" s="16"/>
    </row>
    <row r="73" spans="1:12" ht="21.75" customHeight="1" x14ac:dyDescent="0.25">
      <c r="A73" s="40" t="s">
        <v>126</v>
      </c>
      <c r="B73" s="106" t="s">
        <v>56</v>
      </c>
      <c r="C73" s="107"/>
      <c r="D73" s="107"/>
      <c r="E73" s="107"/>
      <c r="F73" s="107"/>
      <c r="G73" s="107"/>
      <c r="H73" s="107"/>
      <c r="I73" s="107"/>
      <c r="J73" s="107"/>
      <c r="K73" s="108"/>
      <c r="L73" s="38"/>
    </row>
    <row r="74" spans="1:12" ht="45" customHeight="1" x14ac:dyDescent="0.25">
      <c r="A74" s="15"/>
      <c r="B74" s="11" t="s">
        <v>57</v>
      </c>
      <c r="C74" s="28">
        <f>D74+E74+F74</f>
        <v>5</v>
      </c>
      <c r="D74" s="28">
        <f>SUM(D77+D80)</f>
        <v>5</v>
      </c>
      <c r="E74" s="28">
        <f t="shared" ref="E74:J74" si="9">SUM(E77)</f>
        <v>0</v>
      </c>
      <c r="F74" s="28">
        <f t="shared" si="9"/>
        <v>0</v>
      </c>
      <c r="G74" s="28">
        <f>G77+G79+G80</f>
        <v>4.25</v>
      </c>
      <c r="H74" s="28">
        <f>H77+H79+H80</f>
        <v>4.25</v>
      </c>
      <c r="I74" s="28">
        <f t="shared" si="9"/>
        <v>0</v>
      </c>
      <c r="J74" s="28">
        <f t="shared" si="9"/>
        <v>0</v>
      </c>
      <c r="K74" s="10">
        <f>G74/C74</f>
        <v>0.85</v>
      </c>
      <c r="L74" s="16"/>
    </row>
    <row r="75" spans="1:12" ht="20.45" customHeight="1" x14ac:dyDescent="0.25">
      <c r="A75" s="15"/>
      <c r="B75" s="100" t="s">
        <v>58</v>
      </c>
      <c r="C75" s="101"/>
      <c r="D75" s="101"/>
      <c r="E75" s="101"/>
      <c r="F75" s="101"/>
      <c r="G75" s="101"/>
      <c r="H75" s="101"/>
      <c r="I75" s="101"/>
      <c r="J75" s="101"/>
      <c r="K75" s="102"/>
      <c r="L75" s="18"/>
    </row>
    <row r="76" spans="1:12" ht="18.75" customHeight="1" x14ac:dyDescent="0.25">
      <c r="A76" s="15"/>
      <c r="B76" s="100" t="s">
        <v>170</v>
      </c>
      <c r="C76" s="101"/>
      <c r="D76" s="101"/>
      <c r="E76" s="101"/>
      <c r="F76" s="101"/>
      <c r="G76" s="101"/>
      <c r="H76" s="101"/>
      <c r="I76" s="101"/>
      <c r="J76" s="101"/>
      <c r="K76" s="102"/>
      <c r="L76" s="18"/>
    </row>
    <row r="77" spans="1:12" ht="69" customHeight="1" x14ac:dyDescent="0.25">
      <c r="A77" s="15"/>
      <c r="B77" s="11" t="s">
        <v>169</v>
      </c>
      <c r="C77" s="28">
        <f>SUM(D77:F77)</f>
        <v>5</v>
      </c>
      <c r="D77" s="28">
        <v>5</v>
      </c>
      <c r="E77" s="28">
        <v>0</v>
      </c>
      <c r="F77" s="28">
        <v>0</v>
      </c>
      <c r="G77" s="28">
        <f>SUM(H77:J77)</f>
        <v>4.25</v>
      </c>
      <c r="H77" s="28">
        <v>4.25</v>
      </c>
      <c r="I77" s="28">
        <v>0</v>
      </c>
      <c r="J77" s="28">
        <v>0</v>
      </c>
      <c r="K77" s="63">
        <f>G77/C77</f>
        <v>0.85</v>
      </c>
      <c r="L77" s="18"/>
    </row>
    <row r="78" spans="1:12" ht="21.75" customHeight="1" x14ac:dyDescent="0.25">
      <c r="A78" s="15"/>
      <c r="B78" s="100" t="s">
        <v>171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2"/>
    </row>
    <row r="79" spans="1:12" ht="75" customHeight="1" x14ac:dyDescent="0.25">
      <c r="A79" s="15"/>
      <c r="B79" s="11" t="s">
        <v>172</v>
      </c>
      <c r="C79" s="28">
        <f>D79+E79+F79</f>
        <v>0</v>
      </c>
      <c r="D79" s="28">
        <v>0</v>
      </c>
      <c r="E79" s="28">
        <v>0</v>
      </c>
      <c r="F79" s="28">
        <v>0</v>
      </c>
      <c r="G79" s="28">
        <f>H79+I79+J79</f>
        <v>0</v>
      </c>
      <c r="H79" s="28">
        <v>0</v>
      </c>
      <c r="I79" s="28">
        <v>0</v>
      </c>
      <c r="J79" s="28">
        <v>0</v>
      </c>
      <c r="K79" s="12"/>
      <c r="L79" s="18"/>
    </row>
    <row r="80" spans="1:12" ht="42.75" customHeight="1" x14ac:dyDescent="0.25">
      <c r="A80" s="15"/>
      <c r="B80" s="11" t="s">
        <v>293</v>
      </c>
      <c r="C80" s="28">
        <f>D80+E80+F80</f>
        <v>0</v>
      </c>
      <c r="D80" s="28">
        <v>0</v>
      </c>
      <c r="E80" s="28">
        <v>0</v>
      </c>
      <c r="F80" s="28">
        <v>0</v>
      </c>
      <c r="G80" s="28">
        <f>H80+I80+J80</f>
        <v>0</v>
      </c>
      <c r="H80" s="28">
        <v>0</v>
      </c>
      <c r="I80" s="28">
        <v>0</v>
      </c>
      <c r="J80" s="28">
        <v>0</v>
      </c>
      <c r="K80" s="12"/>
      <c r="L80" s="18"/>
    </row>
    <row r="81" spans="1:12" ht="19.5" customHeight="1" x14ac:dyDescent="0.25">
      <c r="A81" s="40" t="s">
        <v>127</v>
      </c>
      <c r="B81" s="106" t="s">
        <v>145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8"/>
    </row>
    <row r="82" spans="1:12" ht="60" customHeight="1" x14ac:dyDescent="0.25">
      <c r="A82" s="14"/>
      <c r="B82" s="57" t="s">
        <v>59</v>
      </c>
      <c r="C82" s="28">
        <f>SUM(C85+C87+C89)</f>
        <v>11.3</v>
      </c>
      <c r="D82" s="28">
        <f t="shared" ref="D82:J82" si="10">SUM(D85+D87+D89)</f>
        <v>11.3</v>
      </c>
      <c r="E82" s="28">
        <f t="shared" si="10"/>
        <v>0</v>
      </c>
      <c r="F82" s="28">
        <f t="shared" si="10"/>
        <v>0</v>
      </c>
      <c r="G82" s="28">
        <f t="shared" si="10"/>
        <v>9.3000000000000007</v>
      </c>
      <c r="H82" s="28">
        <f t="shared" si="10"/>
        <v>9.3000000000000007</v>
      </c>
      <c r="I82" s="28">
        <f t="shared" si="10"/>
        <v>0</v>
      </c>
      <c r="J82" s="28">
        <f t="shared" si="10"/>
        <v>0</v>
      </c>
      <c r="K82" s="10">
        <f>G82/C82</f>
        <v>0.82300884955752218</v>
      </c>
      <c r="L82" s="17"/>
    </row>
    <row r="83" spans="1:12" ht="50.25" customHeight="1" x14ac:dyDescent="0.2">
      <c r="A83" s="14"/>
      <c r="B83" s="97" t="s">
        <v>60</v>
      </c>
      <c r="C83" s="98"/>
      <c r="D83" s="98"/>
      <c r="E83" s="98"/>
      <c r="F83" s="98"/>
      <c r="G83" s="98"/>
      <c r="H83" s="98"/>
      <c r="I83" s="98"/>
      <c r="J83" s="98"/>
      <c r="K83" s="98"/>
      <c r="L83" s="99"/>
    </row>
    <row r="84" spans="1:12" ht="22.5" customHeight="1" x14ac:dyDescent="0.25">
      <c r="A84" s="15"/>
      <c r="B84" s="100" t="s">
        <v>175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2"/>
    </row>
    <row r="85" spans="1:12" ht="60.95" customHeight="1" x14ac:dyDescent="0.25">
      <c r="A85" s="15"/>
      <c r="B85" s="11" t="s">
        <v>173</v>
      </c>
      <c r="C85" s="28">
        <f>SUM(D85:F85)</f>
        <v>3.9</v>
      </c>
      <c r="D85" s="28">
        <v>3.9</v>
      </c>
      <c r="E85" s="28">
        <v>0</v>
      </c>
      <c r="F85" s="28">
        <v>0</v>
      </c>
      <c r="G85" s="28">
        <f>SUM(H85:J85)</f>
        <v>3.9</v>
      </c>
      <c r="H85" s="28">
        <v>3.9</v>
      </c>
      <c r="I85" s="28">
        <v>0</v>
      </c>
      <c r="J85" s="28">
        <v>0</v>
      </c>
      <c r="K85" s="10">
        <f>G85/C85</f>
        <v>1</v>
      </c>
      <c r="L85" s="18"/>
    </row>
    <row r="86" spans="1:12" ht="31.5" customHeight="1" x14ac:dyDescent="0.25">
      <c r="A86" s="15"/>
      <c r="B86" s="100" t="s">
        <v>174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2"/>
    </row>
    <row r="87" spans="1:12" ht="60.95" customHeight="1" x14ac:dyDescent="0.25">
      <c r="A87" s="15"/>
      <c r="B87" s="11" t="s">
        <v>177</v>
      </c>
      <c r="C87" s="28">
        <f>SUM(D87:F87)</f>
        <v>3.7</v>
      </c>
      <c r="D87" s="28">
        <v>3.7</v>
      </c>
      <c r="E87" s="28">
        <v>0</v>
      </c>
      <c r="F87" s="28">
        <v>0</v>
      </c>
      <c r="G87" s="28">
        <f>SUM(H87:J87)</f>
        <v>2.7</v>
      </c>
      <c r="H87" s="28">
        <v>2.7</v>
      </c>
      <c r="I87" s="28">
        <v>0</v>
      </c>
      <c r="J87" s="28">
        <v>0</v>
      </c>
      <c r="K87" s="10">
        <f>G87/C87</f>
        <v>0.72972972972972971</v>
      </c>
      <c r="L87" s="18"/>
    </row>
    <row r="88" spans="1:12" ht="33.75" customHeight="1" x14ac:dyDescent="0.25">
      <c r="A88" s="15"/>
      <c r="B88" s="100" t="s">
        <v>176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2"/>
    </row>
    <row r="89" spans="1:12" ht="60.95" customHeight="1" x14ac:dyDescent="0.25">
      <c r="A89" s="15"/>
      <c r="B89" s="11" t="s">
        <v>178</v>
      </c>
      <c r="C89" s="28">
        <f>SUM(D89:F89)</f>
        <v>3.7</v>
      </c>
      <c r="D89" s="28">
        <v>3.7</v>
      </c>
      <c r="E89" s="28">
        <v>0</v>
      </c>
      <c r="F89" s="28">
        <v>0</v>
      </c>
      <c r="G89" s="28">
        <f>SUM(H89:J89)</f>
        <v>2.7</v>
      </c>
      <c r="H89" s="28">
        <v>2.7</v>
      </c>
      <c r="I89" s="28">
        <v>0</v>
      </c>
      <c r="J89" s="28">
        <v>0</v>
      </c>
      <c r="K89" s="10">
        <f>G89/C89</f>
        <v>0.72972972972972971</v>
      </c>
      <c r="L89" s="18"/>
    </row>
    <row r="90" spans="1:12" s="37" customFormat="1" ht="47.25" x14ac:dyDescent="0.25">
      <c r="A90" s="43" t="s">
        <v>61</v>
      </c>
      <c r="B90" s="44" t="s">
        <v>62</v>
      </c>
      <c r="C90" s="48">
        <f>SUM(C92+C102+C116+C125+C134)</f>
        <v>311658.73222999997</v>
      </c>
      <c r="D90" s="48">
        <f t="shared" ref="D90:J90" si="11">SUM(D92+D102+D116+D125+D134)</f>
        <v>180858.13223000002</v>
      </c>
      <c r="E90" s="48">
        <f t="shared" si="11"/>
        <v>130800.6</v>
      </c>
      <c r="F90" s="48">
        <f t="shared" si="11"/>
        <v>0</v>
      </c>
      <c r="G90" s="48">
        <f>H90+I90+J90</f>
        <v>310080.08480999997</v>
      </c>
      <c r="H90" s="48">
        <f>H92+H102+H116+H125+H134</f>
        <v>179305.08930999998</v>
      </c>
      <c r="I90" s="48">
        <f>I92+I102+I116+I125+I134</f>
        <v>130774.9955</v>
      </c>
      <c r="J90" s="48">
        <f t="shared" si="11"/>
        <v>0</v>
      </c>
      <c r="K90" s="46">
        <f>G90/C90</f>
        <v>0.99493469215925912</v>
      </c>
      <c r="L90" s="49"/>
    </row>
    <row r="91" spans="1:12" ht="22.5" customHeight="1" x14ac:dyDescent="0.25">
      <c r="A91" s="40" t="s">
        <v>128</v>
      </c>
      <c r="B91" s="106" t="s">
        <v>63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8"/>
    </row>
    <row r="92" spans="1:12" ht="46.5" customHeight="1" x14ac:dyDescent="0.25">
      <c r="A92" s="15"/>
      <c r="B92" s="11" t="s">
        <v>64</v>
      </c>
      <c r="C92" s="28">
        <f>SUM(C95+C96+C97+C99+C100)</f>
        <v>103084.93699999999</v>
      </c>
      <c r="D92" s="28">
        <f t="shared" ref="D92:F92" si="12">SUM(D95+D96+D97+D99+D100)</f>
        <v>41206.136999999995</v>
      </c>
      <c r="E92" s="28">
        <f t="shared" si="12"/>
        <v>61878.8</v>
      </c>
      <c r="F92" s="28">
        <f t="shared" si="12"/>
        <v>0</v>
      </c>
      <c r="G92" s="28">
        <f>SUM(G95+G96+G97+G99+G100)</f>
        <v>103084.93699999999</v>
      </c>
      <c r="H92" s="28">
        <f t="shared" ref="H92:I92" si="13">SUM(H95+H96+H97+H99+H100)</f>
        <v>41206.136999999995</v>
      </c>
      <c r="I92" s="28">
        <f t="shared" si="13"/>
        <v>61878.8</v>
      </c>
      <c r="J92" s="28">
        <f t="shared" ref="J92" si="14">SUM(J95+J96+J97+J99)</f>
        <v>0</v>
      </c>
      <c r="K92" s="10">
        <f>G92/C92</f>
        <v>1</v>
      </c>
      <c r="L92" s="18"/>
    </row>
    <row r="93" spans="1:12" ht="19.5" customHeight="1" x14ac:dyDescent="0.25">
      <c r="A93" s="15"/>
      <c r="B93" s="100" t="s">
        <v>65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2"/>
    </row>
    <row r="94" spans="1:12" ht="33.950000000000003" customHeight="1" x14ac:dyDescent="0.25">
      <c r="A94" s="15"/>
      <c r="B94" s="100" t="s">
        <v>195</v>
      </c>
      <c r="C94" s="101"/>
      <c r="D94" s="101"/>
      <c r="E94" s="101"/>
      <c r="F94" s="101"/>
      <c r="G94" s="101"/>
      <c r="H94" s="101"/>
      <c r="I94" s="101"/>
      <c r="J94" s="101"/>
      <c r="K94" s="101"/>
      <c r="L94" s="102"/>
    </row>
    <row r="95" spans="1:12" ht="51.75" customHeight="1" x14ac:dyDescent="0.25">
      <c r="A95" s="15"/>
      <c r="B95" s="29" t="s">
        <v>196</v>
      </c>
      <c r="C95" s="30">
        <f>SUM(D95:F95)</f>
        <v>0</v>
      </c>
      <c r="D95" s="83">
        <v>0</v>
      </c>
      <c r="E95" s="30">
        <v>0</v>
      </c>
      <c r="F95" s="30">
        <v>0</v>
      </c>
      <c r="G95" s="30">
        <f>SUM(H95:J95)</f>
        <v>0</v>
      </c>
      <c r="H95" s="30">
        <v>0</v>
      </c>
      <c r="I95" s="30">
        <v>0</v>
      </c>
      <c r="J95" s="30">
        <v>0</v>
      </c>
      <c r="K95" s="31"/>
      <c r="L95" s="18"/>
    </row>
    <row r="96" spans="1:12" ht="114.75" customHeight="1" x14ac:dyDescent="0.25">
      <c r="A96" s="15"/>
      <c r="B96" s="11" t="s">
        <v>197</v>
      </c>
      <c r="C96" s="28">
        <f>SUM(D96:F96)</f>
        <v>61878.8</v>
      </c>
      <c r="D96" s="28">
        <v>0</v>
      </c>
      <c r="E96" s="28">
        <v>61878.8</v>
      </c>
      <c r="F96" s="28">
        <v>0</v>
      </c>
      <c r="G96" s="28">
        <f>SUM(H96:J96)</f>
        <v>61878.8</v>
      </c>
      <c r="H96" s="28">
        <v>0</v>
      </c>
      <c r="I96" s="28">
        <v>61878.8</v>
      </c>
      <c r="J96" s="28">
        <v>0</v>
      </c>
      <c r="K96" s="10">
        <f>G96/C96</f>
        <v>1</v>
      </c>
      <c r="L96" s="18"/>
    </row>
    <row r="97" spans="1:12" ht="108.75" customHeight="1" x14ac:dyDescent="0.25">
      <c r="A97" s="15"/>
      <c r="B97" s="11" t="s">
        <v>198</v>
      </c>
      <c r="C97" s="28">
        <f>SUM(D97:F97)</f>
        <v>33519.599999999999</v>
      </c>
      <c r="D97" s="28">
        <v>33519.599999999999</v>
      </c>
      <c r="E97" s="28">
        <v>0</v>
      </c>
      <c r="F97" s="28">
        <v>0</v>
      </c>
      <c r="G97" s="28">
        <f>SUM(H97:J97)</f>
        <v>33519.599999999999</v>
      </c>
      <c r="H97" s="28">
        <v>33519.599999999999</v>
      </c>
      <c r="I97" s="28">
        <v>0</v>
      </c>
      <c r="J97" s="28">
        <v>0</v>
      </c>
      <c r="K97" s="10">
        <f>G97/C97</f>
        <v>1</v>
      </c>
      <c r="L97" s="18"/>
    </row>
    <row r="98" spans="1:12" ht="21" customHeight="1" x14ac:dyDescent="0.2">
      <c r="A98" s="14"/>
      <c r="B98" s="97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9"/>
    </row>
    <row r="99" spans="1:12" ht="132.75" customHeight="1" x14ac:dyDescent="0.25">
      <c r="A99" s="15"/>
      <c r="B99" s="27" t="s">
        <v>200</v>
      </c>
      <c r="C99" s="28">
        <f>SUM(D99:F99)</f>
        <v>6619.3370000000004</v>
      </c>
      <c r="D99" s="28">
        <v>6619.3370000000004</v>
      </c>
      <c r="E99" s="28">
        <v>0</v>
      </c>
      <c r="F99" s="28">
        <v>0</v>
      </c>
      <c r="G99" s="28">
        <f>SUM(H99:J99)</f>
        <v>6619.3370000000004</v>
      </c>
      <c r="H99" s="28">
        <v>6619.3370000000004</v>
      </c>
      <c r="I99" s="28">
        <v>0</v>
      </c>
      <c r="J99" s="28">
        <v>0</v>
      </c>
      <c r="K99" s="10">
        <f>G99/C99</f>
        <v>1</v>
      </c>
      <c r="L99" s="18"/>
    </row>
    <row r="100" spans="1:12" ht="104.25" customHeight="1" x14ac:dyDescent="0.25">
      <c r="A100" s="15"/>
      <c r="B100" s="27" t="s">
        <v>297</v>
      </c>
      <c r="C100" s="28">
        <f>SUM(D100:F100)</f>
        <v>1067.2</v>
      </c>
      <c r="D100" s="28">
        <v>1067.2</v>
      </c>
      <c r="E100" s="28">
        <v>0</v>
      </c>
      <c r="F100" s="28">
        <v>0</v>
      </c>
      <c r="G100" s="28">
        <f>SUM(H100:J100)</f>
        <v>1067.2</v>
      </c>
      <c r="H100" s="28">
        <v>1067.2</v>
      </c>
      <c r="I100" s="28">
        <v>0</v>
      </c>
      <c r="J100" s="28">
        <v>0</v>
      </c>
      <c r="K100" s="10">
        <f>G100/C100</f>
        <v>1</v>
      </c>
      <c r="L100" s="18"/>
    </row>
    <row r="101" spans="1:12" ht="23.25" customHeight="1" x14ac:dyDescent="0.2">
      <c r="A101" s="58" t="s">
        <v>129</v>
      </c>
      <c r="B101" s="133" t="s">
        <v>146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5"/>
    </row>
    <row r="102" spans="1:12" ht="50.25" customHeight="1" x14ac:dyDescent="0.25">
      <c r="A102" s="15"/>
      <c r="B102" s="11" t="s">
        <v>66</v>
      </c>
      <c r="C102" s="28">
        <f>C105+C107+C109+C111+C113+C114</f>
        <v>103279.60667000001</v>
      </c>
      <c r="D102" s="28">
        <f>D105+D107+D109+D111+D113+D114</f>
        <v>37052.806670000005</v>
      </c>
      <c r="E102" s="28">
        <f>E105+E107+E109+E111+E113</f>
        <v>66226.8</v>
      </c>
      <c r="F102" s="28">
        <f>F105+F107+F109+F111+F113</f>
        <v>0</v>
      </c>
      <c r="G102" s="28">
        <f>G105+G107+G109+G111+G113+G114</f>
        <v>103279.60667000001</v>
      </c>
      <c r="H102" s="28">
        <f t="shared" ref="H102:J102" si="15">H105+H107+H109+H111+H113+H114</f>
        <v>37052.806670000005</v>
      </c>
      <c r="I102" s="28">
        <f t="shared" si="15"/>
        <v>66226.8</v>
      </c>
      <c r="J102" s="28">
        <f t="shared" si="15"/>
        <v>0</v>
      </c>
      <c r="K102" s="10">
        <f>G102/C102</f>
        <v>1</v>
      </c>
      <c r="L102" s="16"/>
    </row>
    <row r="103" spans="1:12" ht="21.2" customHeight="1" x14ac:dyDescent="0.25">
      <c r="A103" s="15"/>
      <c r="B103" s="94" t="s">
        <v>67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6"/>
    </row>
    <row r="104" spans="1:12" ht="30.75" customHeight="1" x14ac:dyDescent="0.25">
      <c r="A104" s="15"/>
      <c r="B104" s="100" t="s">
        <v>201</v>
      </c>
      <c r="C104" s="101"/>
      <c r="D104" s="101"/>
      <c r="E104" s="101"/>
      <c r="F104" s="101"/>
      <c r="G104" s="101"/>
      <c r="H104" s="101"/>
      <c r="I104" s="101"/>
      <c r="J104" s="101"/>
      <c r="K104" s="101"/>
      <c r="L104" s="102"/>
    </row>
    <row r="105" spans="1:12" ht="186.95" customHeight="1" x14ac:dyDescent="0.25">
      <c r="A105" s="15"/>
      <c r="B105" s="11" t="s">
        <v>202</v>
      </c>
      <c r="C105" s="28">
        <f>SUM(D105:F105)</f>
        <v>62556.800000000003</v>
      </c>
      <c r="D105" s="28">
        <v>0</v>
      </c>
      <c r="E105" s="28">
        <v>62556.800000000003</v>
      </c>
      <c r="F105" s="28">
        <v>0</v>
      </c>
      <c r="G105" s="28">
        <f>SUM(H105:J105)</f>
        <v>62556.800000000003</v>
      </c>
      <c r="H105" s="28">
        <v>0</v>
      </c>
      <c r="I105" s="28">
        <v>62556.800000000003</v>
      </c>
      <c r="J105" s="28">
        <v>0</v>
      </c>
      <c r="K105" s="10">
        <f>G105/C105</f>
        <v>1</v>
      </c>
      <c r="L105" s="16"/>
    </row>
    <row r="106" spans="1:12" ht="30" customHeight="1" x14ac:dyDescent="0.25">
      <c r="A106" s="15"/>
      <c r="B106" s="100" t="s">
        <v>203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2"/>
    </row>
    <row r="107" spans="1:12" ht="78.75" customHeight="1" x14ac:dyDescent="0.25">
      <c r="A107" s="15"/>
      <c r="B107" s="11" t="s">
        <v>204</v>
      </c>
      <c r="C107" s="28">
        <f>SUM(D107:F107)</f>
        <v>19205</v>
      </c>
      <c r="D107" s="28">
        <v>19205</v>
      </c>
      <c r="E107" s="28">
        <v>0</v>
      </c>
      <c r="F107" s="28">
        <v>0</v>
      </c>
      <c r="G107" s="28">
        <f>SUM(H107:J107)</f>
        <v>19205</v>
      </c>
      <c r="H107" s="28">
        <v>19205</v>
      </c>
      <c r="I107" s="28">
        <v>0</v>
      </c>
      <c r="J107" s="28">
        <v>0</v>
      </c>
      <c r="K107" s="10">
        <f>G107/C107</f>
        <v>1</v>
      </c>
      <c r="L107" s="16"/>
    </row>
    <row r="108" spans="1:12" ht="18.75" customHeight="1" x14ac:dyDescent="0.25">
      <c r="A108" s="15"/>
      <c r="B108" s="94" t="s">
        <v>205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6"/>
    </row>
    <row r="109" spans="1:12" ht="129" customHeight="1" x14ac:dyDescent="0.25">
      <c r="A109" s="15"/>
      <c r="B109" s="11" t="s">
        <v>207</v>
      </c>
      <c r="C109" s="28">
        <f>SUM(D109:F109)</f>
        <v>6585.5866699999997</v>
      </c>
      <c r="D109" s="28">
        <v>6585.5866699999997</v>
      </c>
      <c r="E109" s="28">
        <v>0</v>
      </c>
      <c r="F109" s="28">
        <v>0</v>
      </c>
      <c r="G109" s="28">
        <f>SUM(H109:J109)</f>
        <v>6585.5866699999997</v>
      </c>
      <c r="H109" s="28">
        <v>6585.5866699999997</v>
      </c>
      <c r="I109" s="28">
        <v>0</v>
      </c>
      <c r="J109" s="28">
        <v>0</v>
      </c>
      <c r="K109" s="10">
        <f>G109/C109</f>
        <v>1</v>
      </c>
      <c r="L109" s="16"/>
    </row>
    <row r="110" spans="1:12" ht="33" customHeight="1" x14ac:dyDescent="0.25">
      <c r="A110" s="15"/>
      <c r="B110" s="100" t="s">
        <v>287</v>
      </c>
      <c r="C110" s="101"/>
      <c r="D110" s="101"/>
      <c r="E110" s="101"/>
      <c r="F110" s="101"/>
      <c r="G110" s="101"/>
      <c r="H110" s="101"/>
      <c r="I110" s="101"/>
      <c r="J110" s="101"/>
      <c r="K110" s="101"/>
      <c r="L110" s="102"/>
    </row>
    <row r="111" spans="1:12" ht="63" customHeight="1" x14ac:dyDescent="0.25">
      <c r="A111" s="15"/>
      <c r="B111" s="27" t="s">
        <v>288</v>
      </c>
      <c r="C111" s="28">
        <f>D111+E111+F111</f>
        <v>732</v>
      </c>
      <c r="D111" s="28">
        <v>732</v>
      </c>
      <c r="E111" s="28">
        <v>0</v>
      </c>
      <c r="F111" s="28">
        <v>0</v>
      </c>
      <c r="G111" s="28">
        <f>H111+I111+J111</f>
        <v>732</v>
      </c>
      <c r="H111" s="28">
        <v>732</v>
      </c>
      <c r="I111" s="28">
        <v>0</v>
      </c>
      <c r="J111" s="28">
        <v>0</v>
      </c>
      <c r="K111" s="16">
        <f>G111/C111</f>
        <v>1</v>
      </c>
      <c r="L111" s="16"/>
    </row>
    <row r="112" spans="1:12" ht="21.75" customHeight="1" x14ac:dyDescent="0.25">
      <c r="A112" s="15"/>
      <c r="B112" s="94" t="s">
        <v>206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6"/>
    </row>
    <row r="113" spans="1:12" ht="49.5" customHeight="1" x14ac:dyDescent="0.25">
      <c r="A113" s="15"/>
      <c r="B113" s="11" t="s">
        <v>208</v>
      </c>
      <c r="C113" s="28">
        <f>SUM(D113:F113)</f>
        <v>11510</v>
      </c>
      <c r="D113" s="28">
        <v>7840</v>
      </c>
      <c r="E113" s="28">
        <v>3670</v>
      </c>
      <c r="F113" s="28">
        <v>0</v>
      </c>
      <c r="G113" s="28">
        <f>SUM(H113:J113)</f>
        <v>11510</v>
      </c>
      <c r="H113" s="28">
        <v>7840</v>
      </c>
      <c r="I113" s="28">
        <v>3670</v>
      </c>
      <c r="J113" s="28">
        <v>0</v>
      </c>
      <c r="K113" s="10">
        <f>G113/C113</f>
        <v>1</v>
      </c>
      <c r="L113" s="16"/>
    </row>
    <row r="114" spans="1:12" ht="104.25" customHeight="1" x14ac:dyDescent="0.25">
      <c r="A114" s="15"/>
      <c r="B114" s="27" t="s">
        <v>298</v>
      </c>
      <c r="C114" s="28">
        <f>SUM(D114:F114)</f>
        <v>2690.22</v>
      </c>
      <c r="D114" s="28">
        <v>2690.22</v>
      </c>
      <c r="E114" s="28">
        <v>0</v>
      </c>
      <c r="F114" s="28">
        <v>0</v>
      </c>
      <c r="G114" s="28">
        <f>SUM(H114:J114)</f>
        <v>2690.22</v>
      </c>
      <c r="H114" s="28">
        <v>2690.22</v>
      </c>
      <c r="I114" s="28">
        <v>0</v>
      </c>
      <c r="J114" s="28">
        <v>0</v>
      </c>
      <c r="K114" s="16">
        <f>G114/C114</f>
        <v>1</v>
      </c>
      <c r="L114" s="16"/>
    </row>
    <row r="115" spans="1:12" ht="20.45" customHeight="1" x14ac:dyDescent="0.25">
      <c r="A115" s="40" t="s">
        <v>130</v>
      </c>
      <c r="B115" s="106" t="s">
        <v>68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8"/>
    </row>
    <row r="116" spans="1:12" ht="46.5" customHeight="1" x14ac:dyDescent="0.25">
      <c r="A116" s="15"/>
      <c r="B116" s="32" t="s">
        <v>70</v>
      </c>
      <c r="C116" s="30">
        <f>C119+C120+C122+C123</f>
        <v>99960.431840000005</v>
      </c>
      <c r="D116" s="30">
        <f t="shared" ref="D116:F116" si="16">D119+D120+D122+D123</f>
        <v>99960.431840000005</v>
      </c>
      <c r="E116" s="30">
        <f t="shared" si="16"/>
        <v>0</v>
      </c>
      <c r="F116" s="30">
        <f t="shared" si="16"/>
        <v>0</v>
      </c>
      <c r="G116" s="30">
        <f>G119+G120+G122+G123</f>
        <v>98477.672340000005</v>
      </c>
      <c r="H116" s="30">
        <f t="shared" ref="H116:J116" si="17">H119+H120+H122+H123</f>
        <v>98477.672340000005</v>
      </c>
      <c r="I116" s="30">
        <f t="shared" si="17"/>
        <v>0</v>
      </c>
      <c r="J116" s="30">
        <f t="shared" si="17"/>
        <v>0</v>
      </c>
      <c r="K116" s="10">
        <f>G116/C116</f>
        <v>0.9851665356711008</v>
      </c>
      <c r="L116" s="16"/>
    </row>
    <row r="117" spans="1:12" ht="19.5" customHeight="1" x14ac:dyDescent="0.25">
      <c r="A117" s="15"/>
      <c r="B117" s="100" t="s">
        <v>69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2"/>
    </row>
    <row r="118" spans="1:12" ht="18.75" customHeight="1" x14ac:dyDescent="0.25">
      <c r="A118" s="15"/>
      <c r="B118" s="94" t="s">
        <v>209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6"/>
    </row>
    <row r="119" spans="1:12" ht="108" customHeight="1" x14ac:dyDescent="0.25">
      <c r="A119" s="15"/>
      <c r="B119" s="11" t="s">
        <v>210</v>
      </c>
      <c r="C119" s="28">
        <f>SUM(D119:F119)</f>
        <v>58341.39718</v>
      </c>
      <c r="D119" s="28">
        <v>58341.39718</v>
      </c>
      <c r="E119" s="28">
        <v>0</v>
      </c>
      <c r="F119" s="28">
        <v>0</v>
      </c>
      <c r="G119" s="28">
        <f>SUM(H119:J119)</f>
        <v>56858.63768</v>
      </c>
      <c r="H119" s="28">
        <v>56858.63768</v>
      </c>
      <c r="I119" s="28">
        <v>0</v>
      </c>
      <c r="J119" s="28">
        <v>0</v>
      </c>
      <c r="K119" s="10">
        <f>G119/C119</f>
        <v>0.97458477904762442</v>
      </c>
      <c r="L119" s="16"/>
    </row>
    <row r="120" spans="1:12" ht="99" customHeight="1" x14ac:dyDescent="0.25">
      <c r="A120" s="15"/>
      <c r="B120" s="11" t="s">
        <v>211</v>
      </c>
      <c r="C120" s="28">
        <f>SUM(D120:F120)</f>
        <v>1980</v>
      </c>
      <c r="D120" s="28">
        <v>1980</v>
      </c>
      <c r="E120" s="28">
        <v>0</v>
      </c>
      <c r="F120" s="28">
        <v>0</v>
      </c>
      <c r="G120" s="28">
        <f>SUM(H120:J120)</f>
        <v>1980</v>
      </c>
      <c r="H120" s="28">
        <v>1980</v>
      </c>
      <c r="I120" s="28">
        <v>0</v>
      </c>
      <c r="J120" s="28">
        <v>0</v>
      </c>
      <c r="K120" s="10">
        <f>G120/C120</f>
        <v>1</v>
      </c>
      <c r="L120" s="16"/>
    </row>
    <row r="121" spans="1:12" ht="15.75" customHeight="1" x14ac:dyDescent="0.25">
      <c r="A121" s="15"/>
      <c r="B121" s="100" t="s">
        <v>212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2"/>
    </row>
    <row r="122" spans="1:12" ht="126.75" customHeight="1" x14ac:dyDescent="0.25">
      <c r="A122" s="15"/>
      <c r="B122" s="11" t="s">
        <v>213</v>
      </c>
      <c r="C122" s="28">
        <f>SUM(D122:F122)</f>
        <v>39358.454660000003</v>
      </c>
      <c r="D122" s="28">
        <v>39358.454660000003</v>
      </c>
      <c r="E122" s="28">
        <v>0</v>
      </c>
      <c r="F122" s="28">
        <v>0</v>
      </c>
      <c r="G122" s="28">
        <f>SUM(H122:J122)</f>
        <v>39358.454660000003</v>
      </c>
      <c r="H122" s="28">
        <v>39358.454660000003</v>
      </c>
      <c r="I122" s="28">
        <v>0</v>
      </c>
      <c r="J122" s="28">
        <v>0</v>
      </c>
      <c r="K122" s="10">
        <f>G122/C122</f>
        <v>1</v>
      </c>
      <c r="L122" s="16"/>
    </row>
    <row r="123" spans="1:12" ht="105" customHeight="1" x14ac:dyDescent="0.25">
      <c r="A123" s="15"/>
      <c r="B123" s="27" t="s">
        <v>299</v>
      </c>
      <c r="C123" s="28">
        <f>SUM(D123:F123)</f>
        <v>280.58</v>
      </c>
      <c r="D123" s="28">
        <v>280.58</v>
      </c>
      <c r="E123" s="28">
        <v>0</v>
      </c>
      <c r="F123" s="28">
        <v>0</v>
      </c>
      <c r="G123" s="28">
        <f>SUM(H123:J123)</f>
        <v>280.58</v>
      </c>
      <c r="H123" s="28">
        <v>280.58</v>
      </c>
      <c r="I123" s="28">
        <v>0</v>
      </c>
      <c r="J123" s="28">
        <v>0</v>
      </c>
      <c r="K123" s="16">
        <f>G123/C123</f>
        <v>1</v>
      </c>
      <c r="L123" s="16"/>
    </row>
    <row r="124" spans="1:12" ht="19.5" customHeight="1" x14ac:dyDescent="0.25">
      <c r="A124" s="40" t="s">
        <v>131</v>
      </c>
      <c r="B124" s="103" t="s">
        <v>71</v>
      </c>
      <c r="C124" s="104"/>
      <c r="D124" s="104"/>
      <c r="E124" s="104"/>
      <c r="F124" s="104"/>
      <c r="G124" s="104"/>
      <c r="H124" s="104"/>
      <c r="I124" s="104"/>
      <c r="J124" s="104"/>
      <c r="K124" s="104"/>
      <c r="L124" s="105"/>
    </row>
    <row r="125" spans="1:12" ht="47.45" customHeight="1" x14ac:dyDescent="0.25">
      <c r="A125" s="15"/>
      <c r="B125" s="11" t="s">
        <v>72</v>
      </c>
      <c r="C125" s="28">
        <f>SUM(C128+C130+C132)</f>
        <v>404.83571999999998</v>
      </c>
      <c r="D125" s="28">
        <f t="shared" ref="D125:J125" si="18">SUM(D128+D130+D132)</f>
        <v>404.83571999999998</v>
      </c>
      <c r="E125" s="28">
        <f t="shared" si="18"/>
        <v>0</v>
      </c>
      <c r="F125" s="28">
        <f t="shared" si="18"/>
        <v>0</v>
      </c>
      <c r="G125" s="28">
        <f t="shared" si="18"/>
        <v>334.55930000000001</v>
      </c>
      <c r="H125" s="28">
        <f t="shared" si="18"/>
        <v>334.55930000000001</v>
      </c>
      <c r="I125" s="28">
        <f t="shared" si="18"/>
        <v>0</v>
      </c>
      <c r="J125" s="28">
        <f t="shared" si="18"/>
        <v>0</v>
      </c>
      <c r="K125" s="10">
        <f>G125/C125</f>
        <v>0.82640756107193314</v>
      </c>
      <c r="L125" s="16"/>
    </row>
    <row r="126" spans="1:12" ht="18" customHeight="1" x14ac:dyDescent="0.2">
      <c r="A126" s="14"/>
      <c r="B126" s="109" t="s">
        <v>73</v>
      </c>
      <c r="C126" s="110"/>
      <c r="D126" s="110"/>
      <c r="E126" s="110"/>
      <c r="F126" s="110"/>
      <c r="G126" s="110"/>
      <c r="H126" s="110"/>
      <c r="I126" s="110"/>
      <c r="J126" s="110"/>
      <c r="K126" s="110"/>
      <c r="L126" s="111"/>
    </row>
    <row r="127" spans="1:12" ht="17.25" customHeight="1" x14ac:dyDescent="0.25">
      <c r="A127" s="15"/>
      <c r="B127" s="100" t="s">
        <v>214</v>
      </c>
      <c r="C127" s="101"/>
      <c r="D127" s="101"/>
      <c r="E127" s="101"/>
      <c r="F127" s="101"/>
      <c r="G127" s="101"/>
      <c r="H127" s="101"/>
      <c r="I127" s="101"/>
      <c r="J127" s="101"/>
      <c r="K127" s="101"/>
      <c r="L127" s="102"/>
    </row>
    <row r="128" spans="1:12" ht="64.5" customHeight="1" x14ac:dyDescent="0.25">
      <c r="A128" s="15"/>
      <c r="B128" s="11" t="s">
        <v>215</v>
      </c>
      <c r="C128" s="28">
        <f>SUM(D128:F128)</f>
        <v>404.83571999999998</v>
      </c>
      <c r="D128" s="28">
        <v>404.83571999999998</v>
      </c>
      <c r="E128" s="28">
        <v>0</v>
      </c>
      <c r="F128" s="28">
        <v>0</v>
      </c>
      <c r="G128" s="28">
        <f>SUM(H128:J128)</f>
        <v>334.55930000000001</v>
      </c>
      <c r="H128" s="28">
        <v>334.55930000000001</v>
      </c>
      <c r="I128" s="28">
        <v>0</v>
      </c>
      <c r="J128" s="28">
        <v>0</v>
      </c>
      <c r="K128" s="10">
        <f>G128/C128</f>
        <v>0.82640756107193314</v>
      </c>
      <c r="L128" s="16"/>
    </row>
    <row r="129" spans="1:12" ht="21.2" customHeight="1" x14ac:dyDescent="0.25">
      <c r="A129" s="15"/>
      <c r="B129" s="94" t="s">
        <v>216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6"/>
    </row>
    <row r="130" spans="1:12" ht="48.75" customHeight="1" x14ac:dyDescent="0.25">
      <c r="A130" s="15"/>
      <c r="B130" s="11" t="s">
        <v>289</v>
      </c>
      <c r="C130" s="28">
        <f>SUM(D130:F130)</f>
        <v>0</v>
      </c>
      <c r="D130" s="28">
        <v>0</v>
      </c>
      <c r="E130" s="28">
        <v>0</v>
      </c>
      <c r="F130" s="28">
        <v>0</v>
      </c>
      <c r="G130" s="28">
        <f>SUM(H130:J130)</f>
        <v>0</v>
      </c>
      <c r="H130" s="28">
        <v>0</v>
      </c>
      <c r="I130" s="28">
        <v>0</v>
      </c>
      <c r="J130" s="28">
        <v>0</v>
      </c>
      <c r="K130" s="10"/>
      <c r="L130" s="16"/>
    </row>
    <row r="131" spans="1:12" ht="30.75" customHeight="1" x14ac:dyDescent="0.25">
      <c r="A131" s="15"/>
      <c r="B131" s="100" t="s">
        <v>217</v>
      </c>
      <c r="C131" s="101"/>
      <c r="D131" s="101"/>
      <c r="E131" s="101"/>
      <c r="F131" s="101"/>
      <c r="G131" s="101"/>
      <c r="H131" s="101"/>
      <c r="I131" s="101"/>
      <c r="J131" s="101"/>
      <c r="K131" s="101"/>
      <c r="L131" s="102"/>
    </row>
    <row r="132" spans="1:12" ht="63" customHeight="1" x14ac:dyDescent="0.25">
      <c r="A132" s="15"/>
      <c r="B132" s="11" t="s">
        <v>218</v>
      </c>
      <c r="C132" s="28">
        <f>SUM(D132:F132)</f>
        <v>0</v>
      </c>
      <c r="D132" s="28">
        <v>0</v>
      </c>
      <c r="E132" s="28">
        <v>0</v>
      </c>
      <c r="F132" s="28">
        <v>0</v>
      </c>
      <c r="G132" s="28">
        <f>SUM(H132:J132)</f>
        <v>0</v>
      </c>
      <c r="H132" s="28">
        <v>0</v>
      </c>
      <c r="I132" s="28">
        <v>0</v>
      </c>
      <c r="J132" s="28">
        <v>0</v>
      </c>
      <c r="K132" s="10"/>
      <c r="L132" s="16"/>
    </row>
    <row r="133" spans="1:12" ht="19.5" customHeight="1" x14ac:dyDescent="0.25">
      <c r="A133" s="40" t="s">
        <v>132</v>
      </c>
      <c r="B133" s="103" t="s">
        <v>74</v>
      </c>
      <c r="C133" s="104"/>
      <c r="D133" s="104"/>
      <c r="E133" s="104"/>
      <c r="F133" s="104"/>
      <c r="G133" s="104"/>
      <c r="H133" s="104"/>
      <c r="I133" s="104"/>
      <c r="J133" s="104"/>
      <c r="K133" s="104"/>
      <c r="L133" s="105"/>
    </row>
    <row r="134" spans="1:12" ht="53.25" customHeight="1" x14ac:dyDescent="0.25">
      <c r="A134" s="15"/>
      <c r="B134" s="11" t="s">
        <v>75</v>
      </c>
      <c r="C134" s="28">
        <f>SUM(C137+C139)</f>
        <v>4928.9210000000003</v>
      </c>
      <c r="D134" s="28">
        <f>D137+D139</f>
        <v>2233.9210000000003</v>
      </c>
      <c r="E134" s="28">
        <f t="shared" ref="E134:J134" si="19">SUM(E137+E139)</f>
        <v>2695</v>
      </c>
      <c r="F134" s="28">
        <f t="shared" si="19"/>
        <v>0</v>
      </c>
      <c r="G134" s="28">
        <f t="shared" si="19"/>
        <v>4903.3095000000003</v>
      </c>
      <c r="H134" s="28">
        <f t="shared" si="19"/>
        <v>2233.9139999999998</v>
      </c>
      <c r="I134" s="28">
        <f t="shared" si="19"/>
        <v>2669.3955000000001</v>
      </c>
      <c r="J134" s="28">
        <f t="shared" si="19"/>
        <v>0</v>
      </c>
      <c r="K134" s="10">
        <f>G134/C134</f>
        <v>0.99480383231948732</v>
      </c>
      <c r="L134" s="16"/>
    </row>
    <row r="135" spans="1:12" ht="19.5" customHeight="1" x14ac:dyDescent="0.25">
      <c r="A135" s="15"/>
      <c r="B135" s="94" t="s">
        <v>76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6"/>
    </row>
    <row r="136" spans="1:12" ht="20.45" customHeight="1" x14ac:dyDescent="0.25">
      <c r="A136" s="15"/>
      <c r="B136" s="94" t="s">
        <v>219</v>
      </c>
      <c r="C136" s="95"/>
      <c r="D136" s="95"/>
      <c r="E136" s="95"/>
      <c r="F136" s="95"/>
      <c r="G136" s="95"/>
      <c r="H136" s="95"/>
      <c r="I136" s="95"/>
      <c r="J136" s="95"/>
      <c r="K136" s="95"/>
      <c r="L136" s="96"/>
    </row>
    <row r="137" spans="1:12" ht="62.25" customHeight="1" x14ac:dyDescent="0.25">
      <c r="A137" s="15"/>
      <c r="B137" s="11" t="s">
        <v>220</v>
      </c>
      <c r="C137" s="28">
        <f>SUM(D137:F137)</f>
        <v>4066.721</v>
      </c>
      <c r="D137" s="28">
        <v>1371.721</v>
      </c>
      <c r="E137" s="28">
        <v>2695</v>
      </c>
      <c r="F137" s="28">
        <v>0</v>
      </c>
      <c r="G137" s="28">
        <f>SUM(H137:J137)</f>
        <v>4041.1095</v>
      </c>
      <c r="H137" s="28">
        <v>1371.7139999999999</v>
      </c>
      <c r="I137" s="28">
        <v>2669.3955000000001</v>
      </c>
      <c r="J137" s="28">
        <v>0</v>
      </c>
      <c r="K137" s="10">
        <f>G137/C137</f>
        <v>0.99370217430701546</v>
      </c>
      <c r="L137" s="16"/>
    </row>
    <row r="138" spans="1:12" ht="15.75" customHeight="1" x14ac:dyDescent="0.2">
      <c r="A138" s="14"/>
      <c r="B138" s="97" t="s">
        <v>221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99"/>
    </row>
    <row r="139" spans="1:12" ht="61.5" customHeight="1" x14ac:dyDescent="0.25">
      <c r="A139" s="15"/>
      <c r="B139" s="25" t="s">
        <v>222</v>
      </c>
      <c r="C139" s="28">
        <f>SUM(D139:F139)</f>
        <v>862.2</v>
      </c>
      <c r="D139" s="28">
        <v>862.2</v>
      </c>
      <c r="E139" s="28">
        <v>0</v>
      </c>
      <c r="F139" s="28">
        <v>0</v>
      </c>
      <c r="G139" s="28">
        <f>SUM(H139:J139)</f>
        <v>862.2</v>
      </c>
      <c r="H139" s="28">
        <v>862.2</v>
      </c>
      <c r="I139" s="28">
        <v>0</v>
      </c>
      <c r="J139" s="28">
        <v>0</v>
      </c>
      <c r="K139" s="10">
        <f>G139/C139</f>
        <v>1</v>
      </c>
      <c r="L139" s="18"/>
    </row>
    <row r="140" spans="1:12" s="20" customFormat="1" ht="47.45" customHeight="1" x14ac:dyDescent="0.25">
      <c r="A140" s="43" t="s">
        <v>77</v>
      </c>
      <c r="B140" s="44" t="s">
        <v>78</v>
      </c>
      <c r="C140" s="50">
        <f>SUM(C142+C152+C160+C171)</f>
        <v>343.4</v>
      </c>
      <c r="D140" s="50">
        <f>SUM(D142+D152+D160+D171)</f>
        <v>343.4</v>
      </c>
      <c r="E140" s="50">
        <f t="shared" ref="E140:J140" si="20">SUM(E142+E152+E160+E171)</f>
        <v>0</v>
      </c>
      <c r="F140" s="50">
        <f t="shared" si="20"/>
        <v>0</v>
      </c>
      <c r="G140" s="50">
        <f t="shared" si="20"/>
        <v>308.00299999999999</v>
      </c>
      <c r="H140" s="50">
        <f t="shared" si="20"/>
        <v>308.00299999999999</v>
      </c>
      <c r="I140" s="50">
        <f t="shared" si="20"/>
        <v>0</v>
      </c>
      <c r="J140" s="50">
        <f t="shared" si="20"/>
        <v>0</v>
      </c>
      <c r="K140" s="46">
        <f>G140/C140</f>
        <v>0.8969219569015725</v>
      </c>
      <c r="L140" s="51"/>
    </row>
    <row r="141" spans="1:12" s="20" customFormat="1" ht="15.95" customHeight="1" x14ac:dyDescent="0.25">
      <c r="A141" s="40" t="s">
        <v>133</v>
      </c>
      <c r="B141" s="106" t="s">
        <v>79</v>
      </c>
      <c r="C141" s="107"/>
      <c r="D141" s="107"/>
      <c r="E141" s="107"/>
      <c r="F141" s="107"/>
      <c r="G141" s="107"/>
      <c r="H141" s="107"/>
      <c r="I141" s="107"/>
      <c r="J141" s="107"/>
      <c r="K141" s="107"/>
      <c r="L141" s="108"/>
    </row>
    <row r="142" spans="1:12" s="20" customFormat="1" ht="34.700000000000003" customHeight="1" x14ac:dyDescent="0.25">
      <c r="A142" s="34"/>
      <c r="B142" s="11" t="s">
        <v>80</v>
      </c>
      <c r="C142" s="28">
        <f>SUM(C145:C150)</f>
        <v>67.5</v>
      </c>
      <c r="D142" s="28">
        <f t="shared" ref="D142:J142" si="21">SUM(D145:D150)</f>
        <v>67.5</v>
      </c>
      <c r="E142" s="28">
        <f t="shared" si="21"/>
        <v>0</v>
      </c>
      <c r="F142" s="28">
        <f t="shared" si="21"/>
        <v>0</v>
      </c>
      <c r="G142" s="28">
        <f>H142+I142+J142</f>
        <v>67.495000000000005</v>
      </c>
      <c r="H142" s="28">
        <f>H145+H146+H147+H148+H149+H150</f>
        <v>67.495000000000005</v>
      </c>
      <c r="I142" s="28">
        <f t="shared" si="21"/>
        <v>0</v>
      </c>
      <c r="J142" s="28">
        <f t="shared" si="21"/>
        <v>0</v>
      </c>
      <c r="K142" s="10">
        <f>G142/C142</f>
        <v>0.999925925925926</v>
      </c>
      <c r="L142" s="33"/>
    </row>
    <row r="143" spans="1:12" s="20" customFormat="1" ht="18" customHeight="1" x14ac:dyDescent="0.25">
      <c r="A143" s="34"/>
      <c r="B143" s="100" t="s">
        <v>81</v>
      </c>
      <c r="C143" s="101"/>
      <c r="D143" s="101"/>
      <c r="E143" s="101"/>
      <c r="F143" s="101"/>
      <c r="G143" s="101"/>
      <c r="H143" s="101"/>
      <c r="I143" s="101"/>
      <c r="J143" s="101"/>
      <c r="K143" s="101"/>
      <c r="L143" s="102"/>
    </row>
    <row r="144" spans="1:12" s="20" customFormat="1" ht="15.95" customHeight="1" x14ac:dyDescent="0.25">
      <c r="A144" s="34"/>
      <c r="B144" s="100" t="s">
        <v>223</v>
      </c>
      <c r="C144" s="101"/>
      <c r="D144" s="101"/>
      <c r="E144" s="101"/>
      <c r="F144" s="101"/>
      <c r="G144" s="101"/>
      <c r="H144" s="101"/>
      <c r="I144" s="101"/>
      <c r="J144" s="101"/>
      <c r="K144" s="101"/>
      <c r="L144" s="102"/>
    </row>
    <row r="145" spans="1:15" s="20" customFormat="1" ht="183" customHeight="1" x14ac:dyDescent="0.25">
      <c r="A145" s="34"/>
      <c r="B145" s="27" t="s">
        <v>224</v>
      </c>
      <c r="C145" s="28">
        <f t="shared" ref="C145:C150" si="22">SUM(D145:F145)</f>
        <v>10</v>
      </c>
      <c r="D145" s="28">
        <v>10</v>
      </c>
      <c r="E145" s="28">
        <v>0</v>
      </c>
      <c r="F145" s="28">
        <v>0</v>
      </c>
      <c r="G145" s="28">
        <f>H145+I145+J145</f>
        <v>10</v>
      </c>
      <c r="H145" s="28">
        <v>10</v>
      </c>
      <c r="I145" s="28">
        <v>0</v>
      </c>
      <c r="J145" s="28">
        <v>0</v>
      </c>
      <c r="K145" s="10">
        <f t="shared" ref="K145:K150" si="23">G145/C145</f>
        <v>1</v>
      </c>
      <c r="L145" s="33"/>
    </row>
    <row r="146" spans="1:15" ht="63" x14ac:dyDescent="0.25">
      <c r="A146" s="15"/>
      <c r="B146" s="25" t="s">
        <v>225</v>
      </c>
      <c r="C146" s="28">
        <f t="shared" si="22"/>
        <v>17.5</v>
      </c>
      <c r="D146" s="28">
        <v>17.5</v>
      </c>
      <c r="E146" s="28">
        <v>0</v>
      </c>
      <c r="F146" s="28">
        <v>0</v>
      </c>
      <c r="G146" s="28">
        <f>SUM(H146:J146)</f>
        <v>17.495000000000001</v>
      </c>
      <c r="H146" s="28">
        <v>17.495000000000001</v>
      </c>
      <c r="I146" s="28">
        <v>0</v>
      </c>
      <c r="J146" s="28">
        <v>0</v>
      </c>
      <c r="K146" s="10">
        <f t="shared" si="23"/>
        <v>0.99971428571428578</v>
      </c>
      <c r="L146" s="18"/>
    </row>
    <row r="147" spans="1:15" ht="47.25" x14ac:dyDescent="0.25">
      <c r="A147" s="15"/>
      <c r="B147" s="11" t="s">
        <v>226</v>
      </c>
      <c r="C147" s="28">
        <f t="shared" si="22"/>
        <v>5</v>
      </c>
      <c r="D147" s="28">
        <v>5</v>
      </c>
      <c r="E147" s="28">
        <v>0</v>
      </c>
      <c r="F147" s="28">
        <v>0</v>
      </c>
      <c r="G147" s="28">
        <f>SUM(H147:J147)</f>
        <v>5</v>
      </c>
      <c r="H147" s="28">
        <v>5</v>
      </c>
      <c r="I147" s="28">
        <v>0</v>
      </c>
      <c r="J147" s="28">
        <v>0</v>
      </c>
      <c r="K147" s="10">
        <f t="shared" si="23"/>
        <v>1</v>
      </c>
      <c r="L147" s="18"/>
    </row>
    <row r="148" spans="1:15" ht="47.25" x14ac:dyDescent="0.25">
      <c r="A148" s="15"/>
      <c r="B148" s="11" t="s">
        <v>227</v>
      </c>
      <c r="C148" s="28">
        <f t="shared" si="22"/>
        <v>6</v>
      </c>
      <c r="D148" s="28">
        <v>6</v>
      </c>
      <c r="E148" s="28">
        <v>0</v>
      </c>
      <c r="F148" s="28">
        <v>0</v>
      </c>
      <c r="G148" s="28">
        <f>SUM(H148:J148)</f>
        <v>6</v>
      </c>
      <c r="H148" s="28">
        <v>6</v>
      </c>
      <c r="I148" s="28">
        <v>0</v>
      </c>
      <c r="J148" s="28">
        <v>0</v>
      </c>
      <c r="K148" s="10">
        <f t="shared" si="23"/>
        <v>1</v>
      </c>
      <c r="L148" s="18"/>
    </row>
    <row r="149" spans="1:15" ht="51" customHeight="1" x14ac:dyDescent="0.25">
      <c r="A149" s="15"/>
      <c r="B149" s="11" t="s">
        <v>228</v>
      </c>
      <c r="C149" s="28">
        <f t="shared" si="22"/>
        <v>21</v>
      </c>
      <c r="D149" s="28">
        <v>21</v>
      </c>
      <c r="E149" s="28">
        <v>0</v>
      </c>
      <c r="F149" s="28">
        <v>0</v>
      </c>
      <c r="G149" s="28">
        <f>SUM(H149:J149)</f>
        <v>21</v>
      </c>
      <c r="H149" s="28">
        <v>21</v>
      </c>
      <c r="I149" s="28">
        <v>0</v>
      </c>
      <c r="J149" s="28">
        <v>0</v>
      </c>
      <c r="K149" s="10">
        <f t="shared" si="23"/>
        <v>1</v>
      </c>
      <c r="L149" s="18"/>
    </row>
    <row r="150" spans="1:15" ht="50.25" customHeight="1" x14ac:dyDescent="0.25">
      <c r="A150" s="15"/>
      <c r="B150" s="11" t="s">
        <v>229</v>
      </c>
      <c r="C150" s="28">
        <f t="shared" si="22"/>
        <v>8</v>
      </c>
      <c r="D150" s="28">
        <v>8</v>
      </c>
      <c r="E150" s="28">
        <v>0</v>
      </c>
      <c r="F150" s="28">
        <v>0</v>
      </c>
      <c r="G150" s="28">
        <f>SUM(H150:J150)</f>
        <v>8</v>
      </c>
      <c r="H150" s="28">
        <v>8</v>
      </c>
      <c r="I150" s="28">
        <v>0</v>
      </c>
      <c r="J150" s="28">
        <v>0</v>
      </c>
      <c r="K150" s="10">
        <f t="shared" si="23"/>
        <v>1</v>
      </c>
      <c r="L150" s="18"/>
    </row>
    <row r="151" spans="1:15" x14ac:dyDescent="0.25">
      <c r="A151" s="40" t="s">
        <v>134</v>
      </c>
      <c r="B151" s="106" t="s">
        <v>82</v>
      </c>
      <c r="C151" s="107"/>
      <c r="D151" s="107"/>
      <c r="E151" s="107"/>
      <c r="F151" s="107"/>
      <c r="G151" s="107"/>
      <c r="H151" s="107"/>
      <c r="I151" s="107"/>
      <c r="J151" s="107"/>
      <c r="K151" s="107"/>
      <c r="L151" s="108"/>
      <c r="O151" s="24"/>
    </row>
    <row r="152" spans="1:15" ht="32.25" customHeight="1" x14ac:dyDescent="0.25">
      <c r="A152" s="15"/>
      <c r="B152" s="11" t="s">
        <v>83</v>
      </c>
      <c r="C152" s="28">
        <f>D152+E152+F152</f>
        <v>39</v>
      </c>
      <c r="D152" s="28">
        <f>D155+D156+D157+D158</f>
        <v>39</v>
      </c>
      <c r="E152" s="28">
        <f t="shared" ref="E152:J152" si="24">SUM(E155:E158)</f>
        <v>0</v>
      </c>
      <c r="F152" s="28">
        <f t="shared" si="24"/>
        <v>0</v>
      </c>
      <c r="G152" s="28">
        <f>H152+I152+J152</f>
        <v>39</v>
      </c>
      <c r="H152" s="28">
        <f>H155+H156+H157+H158</f>
        <v>39</v>
      </c>
      <c r="I152" s="28">
        <f t="shared" si="24"/>
        <v>0</v>
      </c>
      <c r="J152" s="28">
        <f t="shared" si="24"/>
        <v>0</v>
      </c>
      <c r="K152" s="10">
        <f>G152/C152</f>
        <v>1</v>
      </c>
      <c r="L152" s="18"/>
    </row>
    <row r="153" spans="1:15" ht="17.25" customHeight="1" x14ac:dyDescent="0.25">
      <c r="A153" s="15"/>
      <c r="B153" s="100" t="s">
        <v>84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2"/>
    </row>
    <row r="154" spans="1:15" ht="15.75" customHeight="1" x14ac:dyDescent="0.25">
      <c r="A154" s="15"/>
      <c r="B154" s="100" t="s">
        <v>230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2"/>
    </row>
    <row r="155" spans="1:15" ht="69.75" customHeight="1" x14ac:dyDescent="0.25">
      <c r="A155" s="15"/>
      <c r="B155" s="11" t="s">
        <v>231</v>
      </c>
      <c r="C155" s="28">
        <f>SUM(D155:F155)</f>
        <v>7</v>
      </c>
      <c r="D155" s="28">
        <v>7</v>
      </c>
      <c r="E155" s="28">
        <v>0</v>
      </c>
      <c r="F155" s="28">
        <v>0</v>
      </c>
      <c r="G155" s="28">
        <f>SUM(H155:J155)</f>
        <v>7</v>
      </c>
      <c r="H155" s="28">
        <v>7</v>
      </c>
      <c r="I155" s="28">
        <v>0</v>
      </c>
      <c r="J155" s="28">
        <v>0</v>
      </c>
      <c r="K155" s="10">
        <f>G155/C155</f>
        <v>1</v>
      </c>
      <c r="L155" s="16"/>
    </row>
    <row r="156" spans="1:15" ht="68.25" customHeight="1" x14ac:dyDescent="0.25">
      <c r="A156" s="15"/>
      <c r="B156" s="11" t="s">
        <v>233</v>
      </c>
      <c r="C156" s="28">
        <f>SUM(D156:F156)</f>
        <v>10</v>
      </c>
      <c r="D156" s="28">
        <v>10</v>
      </c>
      <c r="E156" s="28">
        <v>0</v>
      </c>
      <c r="F156" s="28">
        <v>0</v>
      </c>
      <c r="G156" s="28">
        <f>SUM(H156:J156)</f>
        <v>10</v>
      </c>
      <c r="H156" s="28">
        <v>10</v>
      </c>
      <c r="I156" s="28">
        <v>0</v>
      </c>
      <c r="J156" s="28">
        <v>0</v>
      </c>
      <c r="K156" s="10">
        <f>G156/C156</f>
        <v>1</v>
      </c>
      <c r="L156" s="16"/>
    </row>
    <row r="157" spans="1:15" ht="47.45" customHeight="1" x14ac:dyDescent="0.25">
      <c r="A157" s="15"/>
      <c r="B157" s="11" t="s">
        <v>232</v>
      </c>
      <c r="C157" s="28">
        <f>SUM(D157:F157)</f>
        <v>16</v>
      </c>
      <c r="D157" s="28">
        <v>16</v>
      </c>
      <c r="E157" s="28">
        <v>0</v>
      </c>
      <c r="F157" s="28">
        <v>0</v>
      </c>
      <c r="G157" s="28">
        <f>SUM(H157:J157)</f>
        <v>16</v>
      </c>
      <c r="H157" s="28">
        <v>16</v>
      </c>
      <c r="I157" s="28">
        <v>0</v>
      </c>
      <c r="J157" s="28">
        <v>0</v>
      </c>
      <c r="K157" s="10">
        <f>G157/C157</f>
        <v>1</v>
      </c>
      <c r="L157" s="17"/>
    </row>
    <row r="158" spans="1:15" ht="49.5" customHeight="1" x14ac:dyDescent="0.25">
      <c r="A158" s="15"/>
      <c r="B158" s="11" t="s">
        <v>234</v>
      </c>
      <c r="C158" s="28">
        <f>SUM(D158:F158)</f>
        <v>6</v>
      </c>
      <c r="D158" s="12">
        <v>6</v>
      </c>
      <c r="E158" s="12">
        <v>0</v>
      </c>
      <c r="F158" s="12">
        <v>0</v>
      </c>
      <c r="G158" s="28">
        <f>SUM(H158:J158)</f>
        <v>6</v>
      </c>
      <c r="H158" s="12">
        <v>6</v>
      </c>
      <c r="I158" s="12">
        <v>0</v>
      </c>
      <c r="J158" s="12">
        <v>0</v>
      </c>
      <c r="K158" s="64">
        <f>G158/C158</f>
        <v>1</v>
      </c>
      <c r="L158" s="35"/>
    </row>
    <row r="159" spans="1:15" x14ac:dyDescent="0.25">
      <c r="A159" s="40" t="s">
        <v>135</v>
      </c>
      <c r="B159" s="103" t="s">
        <v>85</v>
      </c>
      <c r="C159" s="104"/>
      <c r="D159" s="104"/>
      <c r="E159" s="104"/>
      <c r="F159" s="104"/>
      <c r="G159" s="104"/>
      <c r="H159" s="104"/>
      <c r="I159" s="104"/>
      <c r="J159" s="104"/>
      <c r="K159" s="104"/>
      <c r="L159" s="105"/>
    </row>
    <row r="160" spans="1:15" ht="33.75" customHeight="1" x14ac:dyDescent="0.25">
      <c r="A160" s="15"/>
      <c r="B160" s="11" t="s">
        <v>86</v>
      </c>
      <c r="C160" s="12">
        <f>D160+E160+F160</f>
        <v>57.5</v>
      </c>
      <c r="D160" s="12">
        <f t="shared" ref="D160:J160" si="25">SUM(D163:D169)</f>
        <v>57.5</v>
      </c>
      <c r="E160" s="12">
        <f t="shared" si="25"/>
        <v>0</v>
      </c>
      <c r="F160" s="12">
        <f t="shared" si="25"/>
        <v>0</v>
      </c>
      <c r="G160" s="12">
        <f>H160+I160+J160</f>
        <v>33.5</v>
      </c>
      <c r="H160" s="12">
        <f>H163+H164+H165+H166+H167+H168+H169</f>
        <v>33.5</v>
      </c>
      <c r="I160" s="12">
        <f t="shared" si="25"/>
        <v>0</v>
      </c>
      <c r="J160" s="12">
        <f t="shared" si="25"/>
        <v>0</v>
      </c>
      <c r="K160" s="10">
        <f>G160/C160</f>
        <v>0.58260869565217388</v>
      </c>
      <c r="L160" s="35"/>
    </row>
    <row r="161" spans="1:12" ht="21.75" customHeight="1" x14ac:dyDescent="0.25">
      <c r="A161" s="15"/>
      <c r="B161" s="94" t="s">
        <v>87</v>
      </c>
      <c r="C161" s="95"/>
      <c r="D161" s="95"/>
      <c r="E161" s="95"/>
      <c r="F161" s="95"/>
      <c r="G161" s="95"/>
      <c r="H161" s="95"/>
      <c r="I161" s="95"/>
      <c r="J161" s="95"/>
      <c r="K161" s="95"/>
      <c r="L161" s="96"/>
    </row>
    <row r="162" spans="1:12" ht="34.700000000000003" customHeight="1" x14ac:dyDescent="0.25">
      <c r="A162" s="15"/>
      <c r="B162" s="100" t="s">
        <v>235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2"/>
    </row>
    <row r="163" spans="1:12" ht="55.5" customHeight="1" x14ac:dyDescent="0.25">
      <c r="A163" s="15"/>
      <c r="B163" s="11" t="s">
        <v>236</v>
      </c>
      <c r="C163" s="12">
        <f t="shared" ref="C163:C169" si="26">SUM(D163:F163)</f>
        <v>7</v>
      </c>
      <c r="D163" s="12">
        <v>7</v>
      </c>
      <c r="E163" s="12">
        <v>0</v>
      </c>
      <c r="F163" s="12">
        <v>0</v>
      </c>
      <c r="G163" s="12">
        <f t="shared" ref="G163:G168" si="27">SUM(H163:J163)</f>
        <v>7</v>
      </c>
      <c r="H163" s="12">
        <v>7</v>
      </c>
      <c r="I163" s="12">
        <v>0</v>
      </c>
      <c r="J163" s="12">
        <v>0</v>
      </c>
      <c r="K163" s="16">
        <f t="shared" ref="K163:K169" si="28">G163/C163</f>
        <v>1</v>
      </c>
      <c r="L163" s="15"/>
    </row>
    <row r="164" spans="1:12" ht="63" customHeight="1" x14ac:dyDescent="0.25">
      <c r="A164" s="15"/>
      <c r="B164" s="11" t="s">
        <v>237</v>
      </c>
      <c r="C164" s="12">
        <f t="shared" si="26"/>
        <v>12</v>
      </c>
      <c r="D164" s="12">
        <v>12</v>
      </c>
      <c r="E164" s="12">
        <v>0</v>
      </c>
      <c r="F164" s="12">
        <v>0</v>
      </c>
      <c r="G164" s="12">
        <f t="shared" si="27"/>
        <v>0</v>
      </c>
      <c r="H164" s="12">
        <v>0</v>
      </c>
      <c r="I164" s="12">
        <v>0</v>
      </c>
      <c r="J164" s="12">
        <v>0</v>
      </c>
      <c r="K164" s="16">
        <f t="shared" si="28"/>
        <v>0</v>
      </c>
      <c r="L164" s="15"/>
    </row>
    <row r="165" spans="1:12" ht="66.75" customHeight="1" x14ac:dyDescent="0.25">
      <c r="A165" s="15"/>
      <c r="B165" s="11" t="s">
        <v>238</v>
      </c>
      <c r="C165" s="12">
        <f t="shared" si="26"/>
        <v>5</v>
      </c>
      <c r="D165" s="12">
        <v>5</v>
      </c>
      <c r="E165" s="12">
        <v>0</v>
      </c>
      <c r="F165" s="12">
        <v>0</v>
      </c>
      <c r="G165" s="12">
        <f t="shared" si="27"/>
        <v>5</v>
      </c>
      <c r="H165" s="12">
        <v>5</v>
      </c>
      <c r="I165" s="12">
        <v>0</v>
      </c>
      <c r="J165" s="12">
        <v>0</v>
      </c>
      <c r="K165" s="16">
        <f t="shared" si="28"/>
        <v>1</v>
      </c>
      <c r="L165" s="15"/>
    </row>
    <row r="166" spans="1:12" ht="67.5" customHeight="1" x14ac:dyDescent="0.25">
      <c r="A166" s="15"/>
      <c r="B166" s="11" t="s">
        <v>239</v>
      </c>
      <c r="C166" s="12">
        <f t="shared" si="26"/>
        <v>5</v>
      </c>
      <c r="D166" s="12">
        <v>5</v>
      </c>
      <c r="E166" s="12">
        <v>0</v>
      </c>
      <c r="F166" s="12">
        <v>0</v>
      </c>
      <c r="G166" s="12">
        <f t="shared" si="27"/>
        <v>5</v>
      </c>
      <c r="H166" s="12">
        <v>5</v>
      </c>
      <c r="I166" s="12">
        <v>0</v>
      </c>
      <c r="J166" s="12">
        <v>0</v>
      </c>
      <c r="K166" s="16">
        <f t="shared" si="28"/>
        <v>1</v>
      </c>
      <c r="L166" s="15"/>
    </row>
    <row r="167" spans="1:12" ht="52.5" customHeight="1" x14ac:dyDescent="0.25">
      <c r="A167" s="15"/>
      <c r="B167" s="11" t="s">
        <v>240</v>
      </c>
      <c r="C167" s="12">
        <f t="shared" si="26"/>
        <v>18</v>
      </c>
      <c r="D167" s="12">
        <v>18</v>
      </c>
      <c r="E167" s="12">
        <v>0</v>
      </c>
      <c r="F167" s="12">
        <v>0</v>
      </c>
      <c r="G167" s="12">
        <f t="shared" si="27"/>
        <v>6</v>
      </c>
      <c r="H167" s="12">
        <v>6</v>
      </c>
      <c r="I167" s="12">
        <v>0</v>
      </c>
      <c r="J167" s="12">
        <v>0</v>
      </c>
      <c r="K167" s="16">
        <f t="shared" si="28"/>
        <v>0.33333333333333331</v>
      </c>
      <c r="L167" s="15"/>
    </row>
    <row r="168" spans="1:12" ht="45.75" customHeight="1" x14ac:dyDescent="0.25">
      <c r="A168" s="15"/>
      <c r="B168" s="11" t="s">
        <v>241</v>
      </c>
      <c r="C168" s="12">
        <f t="shared" si="26"/>
        <v>1</v>
      </c>
      <c r="D168" s="12">
        <v>1</v>
      </c>
      <c r="E168" s="12">
        <v>0</v>
      </c>
      <c r="F168" s="12">
        <v>0</v>
      </c>
      <c r="G168" s="12">
        <f t="shared" si="27"/>
        <v>1</v>
      </c>
      <c r="H168" s="12">
        <v>1</v>
      </c>
      <c r="I168" s="12">
        <v>0</v>
      </c>
      <c r="J168" s="12">
        <v>0</v>
      </c>
      <c r="K168" s="16">
        <f t="shared" si="28"/>
        <v>1</v>
      </c>
      <c r="L168" s="15"/>
    </row>
    <row r="169" spans="1:12" ht="62.25" customHeight="1" x14ac:dyDescent="0.25">
      <c r="A169" s="15"/>
      <c r="B169" s="11" t="s">
        <v>242</v>
      </c>
      <c r="C169" s="12">
        <f t="shared" si="26"/>
        <v>9.5</v>
      </c>
      <c r="D169" s="12">
        <v>9.5</v>
      </c>
      <c r="E169" s="12">
        <v>0</v>
      </c>
      <c r="F169" s="12">
        <v>0</v>
      </c>
      <c r="G169" s="12">
        <f>H169+I169+J169</f>
        <v>9.5</v>
      </c>
      <c r="H169" s="12">
        <v>9.5</v>
      </c>
      <c r="I169" s="12">
        <v>0</v>
      </c>
      <c r="J169" s="12">
        <v>0</v>
      </c>
      <c r="K169" s="16">
        <f t="shared" si="28"/>
        <v>1</v>
      </c>
      <c r="L169" s="15"/>
    </row>
    <row r="170" spans="1:12" x14ac:dyDescent="0.25">
      <c r="A170" s="40" t="s">
        <v>136</v>
      </c>
      <c r="B170" s="103" t="s">
        <v>88</v>
      </c>
      <c r="C170" s="104"/>
      <c r="D170" s="104"/>
      <c r="E170" s="104"/>
      <c r="F170" s="104"/>
      <c r="G170" s="104"/>
      <c r="H170" s="104"/>
      <c r="I170" s="104"/>
      <c r="J170" s="104"/>
      <c r="K170" s="104"/>
      <c r="L170" s="105"/>
    </row>
    <row r="171" spans="1:12" ht="59.25" customHeight="1" x14ac:dyDescent="0.25">
      <c r="A171" s="15"/>
      <c r="B171" s="11" t="s">
        <v>89</v>
      </c>
      <c r="C171" s="12">
        <f>SUM(C174:C180)</f>
        <v>179.4</v>
      </c>
      <c r="D171" s="12">
        <f>D174+D175+D176+D177+D178+D179+D180</f>
        <v>179.4</v>
      </c>
      <c r="E171" s="12">
        <f>SUM(E174:E180)</f>
        <v>0</v>
      </c>
      <c r="F171" s="12">
        <f>SUM(F174:F180)</f>
        <v>0</v>
      </c>
      <c r="G171" s="12">
        <f>H171+I171+J171</f>
        <v>168.00799999999998</v>
      </c>
      <c r="H171" s="12">
        <f>SUM(H174+H175+H176+H177+H178+H179+H180)</f>
        <v>168.00799999999998</v>
      </c>
      <c r="I171" s="12">
        <f>SUM(I174:I180)</f>
        <v>0</v>
      </c>
      <c r="J171" s="12">
        <f>SUM(J174:J180)</f>
        <v>0</v>
      </c>
      <c r="K171" s="10">
        <f>G171/C171</f>
        <v>0.93649944258639894</v>
      </c>
      <c r="L171" s="15"/>
    </row>
    <row r="172" spans="1:12" x14ac:dyDescent="0.25">
      <c r="A172" s="15"/>
      <c r="B172" s="94" t="s">
        <v>90</v>
      </c>
      <c r="C172" s="95"/>
      <c r="D172" s="95"/>
      <c r="E172" s="95"/>
      <c r="F172" s="95"/>
      <c r="G172" s="95"/>
      <c r="H172" s="95"/>
      <c r="I172" s="95"/>
      <c r="J172" s="95"/>
      <c r="K172" s="95"/>
      <c r="L172" s="96"/>
    </row>
    <row r="173" spans="1:12" ht="36" customHeight="1" x14ac:dyDescent="0.25">
      <c r="A173" s="15"/>
      <c r="B173" s="100" t="s">
        <v>243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2"/>
    </row>
    <row r="174" spans="1:12" ht="119.25" customHeight="1" x14ac:dyDescent="0.25">
      <c r="A174" s="15"/>
      <c r="B174" s="11" t="s">
        <v>244</v>
      </c>
      <c r="C174" s="12">
        <f t="shared" ref="C174:C180" si="29">SUM(D174:F174)</f>
        <v>21</v>
      </c>
      <c r="D174" s="12">
        <v>21</v>
      </c>
      <c r="E174" s="12">
        <v>0</v>
      </c>
      <c r="F174" s="12">
        <v>0</v>
      </c>
      <c r="G174" s="12">
        <f t="shared" ref="G174:G180" si="30">SUM(H174:J174)</f>
        <v>21.007999999999999</v>
      </c>
      <c r="H174" s="12">
        <v>21.007999999999999</v>
      </c>
      <c r="I174" s="12">
        <v>0</v>
      </c>
      <c r="J174" s="12">
        <v>0</v>
      </c>
      <c r="K174" s="16">
        <f t="shared" ref="K174:K181" si="31">G174/C174</f>
        <v>1.0003809523809524</v>
      </c>
      <c r="L174" s="15"/>
    </row>
    <row r="175" spans="1:12" ht="46.5" customHeight="1" x14ac:dyDescent="0.25">
      <c r="A175" s="15"/>
      <c r="B175" s="11" t="s">
        <v>245</v>
      </c>
      <c r="C175" s="12">
        <f t="shared" si="29"/>
        <v>5</v>
      </c>
      <c r="D175" s="12">
        <v>5</v>
      </c>
      <c r="E175" s="12">
        <v>0</v>
      </c>
      <c r="F175" s="12">
        <v>0</v>
      </c>
      <c r="G175" s="12">
        <f t="shared" si="30"/>
        <v>5</v>
      </c>
      <c r="H175" s="12">
        <v>5</v>
      </c>
      <c r="I175" s="12">
        <v>0</v>
      </c>
      <c r="J175" s="12">
        <v>0</v>
      </c>
      <c r="K175" s="16">
        <f t="shared" si="31"/>
        <v>1</v>
      </c>
      <c r="L175" s="15"/>
    </row>
    <row r="176" spans="1:12" ht="31.5" x14ac:dyDescent="0.25">
      <c r="A176" s="15"/>
      <c r="B176" s="11" t="s">
        <v>246</v>
      </c>
      <c r="C176" s="12">
        <f t="shared" si="29"/>
        <v>5</v>
      </c>
      <c r="D176" s="12">
        <v>5</v>
      </c>
      <c r="E176" s="12">
        <v>0</v>
      </c>
      <c r="F176" s="12">
        <v>0</v>
      </c>
      <c r="G176" s="12">
        <f t="shared" si="30"/>
        <v>5</v>
      </c>
      <c r="H176" s="12">
        <v>5</v>
      </c>
      <c r="I176" s="12">
        <v>0</v>
      </c>
      <c r="J176" s="12">
        <v>0</v>
      </c>
      <c r="K176" s="16">
        <f t="shared" si="31"/>
        <v>1</v>
      </c>
      <c r="L176" s="15"/>
    </row>
    <row r="177" spans="1:12" ht="47.25" x14ac:dyDescent="0.25">
      <c r="A177" s="15"/>
      <c r="B177" s="11" t="s">
        <v>247</v>
      </c>
      <c r="C177" s="12">
        <f t="shared" si="29"/>
        <v>5</v>
      </c>
      <c r="D177" s="12">
        <v>5</v>
      </c>
      <c r="E177" s="12">
        <v>0</v>
      </c>
      <c r="F177" s="12">
        <v>0</v>
      </c>
      <c r="G177" s="12">
        <f t="shared" si="30"/>
        <v>5</v>
      </c>
      <c r="H177" s="12">
        <v>5</v>
      </c>
      <c r="I177" s="12">
        <v>0</v>
      </c>
      <c r="J177" s="12">
        <v>0</v>
      </c>
      <c r="K177" s="16">
        <f t="shared" si="31"/>
        <v>1</v>
      </c>
      <c r="L177" s="15"/>
    </row>
    <row r="178" spans="1:12" ht="67.5" customHeight="1" x14ac:dyDescent="0.25">
      <c r="A178" s="15"/>
      <c r="B178" s="11" t="s">
        <v>248</v>
      </c>
      <c r="C178" s="12">
        <f t="shared" si="29"/>
        <v>40</v>
      </c>
      <c r="D178" s="12">
        <v>40</v>
      </c>
      <c r="E178" s="12">
        <v>0</v>
      </c>
      <c r="F178" s="12">
        <v>0</v>
      </c>
      <c r="G178" s="12">
        <f t="shared" si="30"/>
        <v>40</v>
      </c>
      <c r="H178" s="12">
        <v>40</v>
      </c>
      <c r="I178" s="12">
        <v>0</v>
      </c>
      <c r="J178" s="12">
        <v>0</v>
      </c>
      <c r="K178" s="16">
        <f t="shared" si="31"/>
        <v>1</v>
      </c>
      <c r="L178" s="15"/>
    </row>
    <row r="179" spans="1:12" ht="108.75" customHeight="1" x14ac:dyDescent="0.25">
      <c r="A179" s="15"/>
      <c r="B179" s="11" t="s">
        <v>249</v>
      </c>
      <c r="C179" s="12">
        <f t="shared" si="29"/>
        <v>13.5</v>
      </c>
      <c r="D179" s="12">
        <v>13.5</v>
      </c>
      <c r="E179" s="12">
        <v>0</v>
      </c>
      <c r="F179" s="12">
        <v>0</v>
      </c>
      <c r="G179" s="12">
        <f t="shared" si="30"/>
        <v>13.5</v>
      </c>
      <c r="H179" s="12">
        <v>13.5</v>
      </c>
      <c r="I179" s="12">
        <v>0</v>
      </c>
      <c r="J179" s="12">
        <v>0</v>
      </c>
      <c r="K179" s="16">
        <f t="shared" si="31"/>
        <v>1</v>
      </c>
      <c r="L179" s="15"/>
    </row>
    <row r="180" spans="1:12" ht="126" x14ac:dyDescent="0.25">
      <c r="A180" s="15"/>
      <c r="B180" s="11" t="s">
        <v>295</v>
      </c>
      <c r="C180" s="12">
        <f t="shared" si="29"/>
        <v>89.9</v>
      </c>
      <c r="D180" s="12">
        <v>89.9</v>
      </c>
      <c r="E180" s="12">
        <v>0</v>
      </c>
      <c r="F180" s="12">
        <v>0</v>
      </c>
      <c r="G180" s="12">
        <f t="shared" si="30"/>
        <v>78.5</v>
      </c>
      <c r="H180" s="12">
        <v>78.5</v>
      </c>
      <c r="I180" s="12">
        <v>0</v>
      </c>
      <c r="J180" s="12">
        <v>0</v>
      </c>
      <c r="K180" s="16">
        <f t="shared" si="31"/>
        <v>0.87319243604004448</v>
      </c>
      <c r="L180" s="15"/>
    </row>
    <row r="181" spans="1:12" ht="69" customHeight="1" x14ac:dyDescent="0.25">
      <c r="A181" s="43" t="s">
        <v>91</v>
      </c>
      <c r="B181" s="44" t="s">
        <v>92</v>
      </c>
      <c r="C181" s="45">
        <f>SUM(C183+C193+C200+C208)</f>
        <v>26589.149999999998</v>
      </c>
      <c r="D181" s="45">
        <f t="shared" ref="D181:J181" si="32">SUM(D183+D193+D200+D208)</f>
        <v>26037.45</v>
      </c>
      <c r="E181" s="45">
        <f t="shared" si="32"/>
        <v>551.70000000000005</v>
      </c>
      <c r="F181" s="45">
        <f t="shared" si="32"/>
        <v>0</v>
      </c>
      <c r="G181" s="45">
        <f t="shared" si="32"/>
        <v>26555.602079999997</v>
      </c>
      <c r="H181" s="45">
        <f t="shared" si="32"/>
        <v>26007.817080000001</v>
      </c>
      <c r="I181" s="45">
        <f t="shared" si="32"/>
        <v>547.78499999999997</v>
      </c>
      <c r="J181" s="45">
        <f t="shared" si="32"/>
        <v>0</v>
      </c>
      <c r="K181" s="46">
        <f t="shared" si="31"/>
        <v>0.99873828535323617</v>
      </c>
      <c r="L181" s="52"/>
    </row>
    <row r="182" spans="1:12" x14ac:dyDescent="0.25">
      <c r="A182" s="40" t="s">
        <v>137</v>
      </c>
      <c r="B182" s="103" t="s">
        <v>93</v>
      </c>
      <c r="C182" s="104"/>
      <c r="D182" s="104"/>
      <c r="E182" s="104"/>
      <c r="F182" s="104"/>
      <c r="G182" s="104"/>
      <c r="H182" s="104"/>
      <c r="I182" s="104"/>
      <c r="J182" s="104"/>
      <c r="K182" s="104"/>
      <c r="L182" s="105"/>
    </row>
    <row r="183" spans="1:12" ht="47.25" x14ac:dyDescent="0.25">
      <c r="A183" s="15"/>
      <c r="B183" s="11" t="s">
        <v>94</v>
      </c>
      <c r="C183" s="12">
        <f>C186+C188+C189+C191</f>
        <v>24328.1</v>
      </c>
      <c r="D183" s="12">
        <f>D186+D188+D189+D191</f>
        <v>23776.400000000001</v>
      </c>
      <c r="E183" s="12">
        <f t="shared" ref="E183:J183" si="33">SUM(E186+E188+E189+E191)</f>
        <v>551.70000000000005</v>
      </c>
      <c r="F183" s="12">
        <f t="shared" si="33"/>
        <v>0</v>
      </c>
      <c r="G183" s="12">
        <f>G186+G188+G189+G191</f>
        <v>24324.184999999998</v>
      </c>
      <c r="H183" s="12">
        <f>H186+H188+H189+H191</f>
        <v>23776.400000000001</v>
      </c>
      <c r="I183" s="12">
        <f t="shared" si="33"/>
        <v>547.78499999999997</v>
      </c>
      <c r="J183" s="12">
        <f t="shared" si="33"/>
        <v>0</v>
      </c>
      <c r="K183" s="10">
        <f>G183/C183</f>
        <v>0.99983907497913926</v>
      </c>
      <c r="L183" s="15"/>
    </row>
    <row r="184" spans="1:12" x14ac:dyDescent="0.25">
      <c r="A184" s="15"/>
      <c r="B184" s="94" t="s">
        <v>95</v>
      </c>
      <c r="C184" s="95"/>
      <c r="D184" s="95"/>
      <c r="E184" s="95"/>
      <c r="F184" s="95"/>
      <c r="G184" s="95"/>
      <c r="H184" s="95"/>
      <c r="I184" s="95"/>
      <c r="J184" s="95"/>
      <c r="K184" s="95"/>
      <c r="L184" s="96"/>
    </row>
    <row r="185" spans="1:12" x14ac:dyDescent="0.25">
      <c r="A185" s="15"/>
      <c r="B185" s="94" t="s">
        <v>250</v>
      </c>
      <c r="C185" s="95"/>
      <c r="D185" s="95"/>
      <c r="E185" s="95"/>
      <c r="F185" s="95"/>
      <c r="G185" s="95"/>
      <c r="H185" s="95"/>
      <c r="I185" s="95"/>
      <c r="J185" s="95"/>
      <c r="K185" s="95"/>
      <c r="L185" s="96"/>
    </row>
    <row r="186" spans="1:12" ht="47.25" x14ac:dyDescent="0.25">
      <c r="A186" s="15"/>
      <c r="B186" s="11" t="s">
        <v>251</v>
      </c>
      <c r="C186" s="12">
        <f>SUM(D186:F186)</f>
        <v>3500</v>
      </c>
      <c r="D186" s="12">
        <v>3500</v>
      </c>
      <c r="E186" s="12">
        <v>0</v>
      </c>
      <c r="F186" s="12">
        <v>0</v>
      </c>
      <c r="G186" s="12">
        <f>SUM(H186:J186)</f>
        <v>3500</v>
      </c>
      <c r="H186" s="12">
        <v>3500</v>
      </c>
      <c r="I186" s="12">
        <v>0</v>
      </c>
      <c r="J186" s="12">
        <v>0</v>
      </c>
      <c r="K186" s="16">
        <f>G186/C186</f>
        <v>1</v>
      </c>
      <c r="L186" s="15"/>
    </row>
    <row r="187" spans="1:12" x14ac:dyDescent="0.25">
      <c r="A187" s="15"/>
      <c r="B187" s="94" t="s">
        <v>252</v>
      </c>
      <c r="C187" s="95"/>
      <c r="D187" s="95"/>
      <c r="E187" s="95"/>
      <c r="F187" s="95"/>
      <c r="G187" s="95"/>
      <c r="H187" s="95"/>
      <c r="I187" s="95"/>
      <c r="J187" s="95"/>
      <c r="K187" s="95"/>
      <c r="L187" s="96"/>
    </row>
    <row r="188" spans="1:12" ht="37.5" customHeight="1" x14ac:dyDescent="0.25">
      <c r="A188" s="15"/>
      <c r="B188" s="11" t="s">
        <v>253</v>
      </c>
      <c r="C188" s="12">
        <f>SUM(D188:F188)</f>
        <v>3840.6</v>
      </c>
      <c r="D188" s="12">
        <v>3840.6</v>
      </c>
      <c r="E188" s="12">
        <v>0</v>
      </c>
      <c r="F188" s="12">
        <v>0</v>
      </c>
      <c r="G188" s="12">
        <f>SUM(H188:J188)</f>
        <v>3840.6</v>
      </c>
      <c r="H188" s="12">
        <v>3840.6</v>
      </c>
      <c r="I188" s="12">
        <v>0</v>
      </c>
      <c r="J188" s="12">
        <v>0</v>
      </c>
      <c r="K188" s="16">
        <f>G188/C188</f>
        <v>1</v>
      </c>
      <c r="L188" s="15"/>
    </row>
    <row r="189" spans="1:12" ht="82.5" customHeight="1" x14ac:dyDescent="0.25">
      <c r="A189" s="15"/>
      <c r="B189" s="11" t="s">
        <v>254</v>
      </c>
      <c r="C189" s="12">
        <f>SUM(D189:F189)</f>
        <v>324</v>
      </c>
      <c r="D189" s="12">
        <v>324</v>
      </c>
      <c r="E189" s="12">
        <v>0</v>
      </c>
      <c r="F189" s="12">
        <v>0</v>
      </c>
      <c r="G189" s="12">
        <f>SUM(H189:J189)</f>
        <v>324</v>
      </c>
      <c r="H189" s="12">
        <v>324</v>
      </c>
      <c r="I189" s="12">
        <v>0</v>
      </c>
      <c r="J189" s="12">
        <v>0</v>
      </c>
      <c r="K189" s="16">
        <v>0</v>
      </c>
      <c r="L189" s="15"/>
    </row>
    <row r="190" spans="1:12" x14ac:dyDescent="0.25">
      <c r="A190" s="15"/>
      <c r="B190" s="94" t="s">
        <v>255</v>
      </c>
      <c r="C190" s="95"/>
      <c r="D190" s="95"/>
      <c r="E190" s="95"/>
      <c r="F190" s="95"/>
      <c r="G190" s="95"/>
      <c r="H190" s="95"/>
      <c r="I190" s="95"/>
      <c r="J190" s="95"/>
      <c r="K190" s="95"/>
      <c r="L190" s="96"/>
    </row>
    <row r="191" spans="1:12" ht="31.5" x14ac:dyDescent="0.25">
      <c r="A191" s="15"/>
      <c r="B191" s="11" t="s">
        <v>256</v>
      </c>
      <c r="C191" s="12">
        <f>SUM(D191+E191+F191)</f>
        <v>16663.5</v>
      </c>
      <c r="D191" s="12">
        <v>16111.8</v>
      </c>
      <c r="E191" s="12">
        <v>551.70000000000005</v>
      </c>
      <c r="F191" s="12">
        <v>0</v>
      </c>
      <c r="G191" s="12">
        <f>SUM(H191:J191)</f>
        <v>16659.584999999999</v>
      </c>
      <c r="H191" s="12">
        <v>16111.8</v>
      </c>
      <c r="I191" s="12">
        <v>547.78499999999997</v>
      </c>
      <c r="J191" s="12">
        <v>0</v>
      </c>
      <c r="K191" s="16">
        <f>G191/C191</f>
        <v>0.99976505536051841</v>
      </c>
      <c r="L191" s="15"/>
    </row>
    <row r="192" spans="1:12" x14ac:dyDescent="0.25">
      <c r="A192" s="40" t="s">
        <v>138</v>
      </c>
      <c r="B192" s="103" t="s">
        <v>96</v>
      </c>
      <c r="C192" s="104"/>
      <c r="D192" s="104"/>
      <c r="E192" s="104"/>
      <c r="F192" s="104"/>
      <c r="G192" s="104"/>
      <c r="H192" s="104"/>
      <c r="I192" s="104"/>
      <c r="J192" s="104"/>
      <c r="K192" s="104"/>
      <c r="L192" s="105"/>
    </row>
    <row r="193" spans="1:12" ht="31.5" x14ac:dyDescent="0.25">
      <c r="A193" s="15"/>
      <c r="B193" s="11" t="s">
        <v>97</v>
      </c>
      <c r="C193" s="12">
        <f>SUM(D193)</f>
        <v>1258.8000000000002</v>
      </c>
      <c r="D193" s="12">
        <f>D196+D198</f>
        <v>1258.8000000000002</v>
      </c>
      <c r="E193" s="12">
        <f t="shared" ref="E193:J193" si="34">SUM(E196+E198)</f>
        <v>0</v>
      </c>
      <c r="F193" s="12">
        <f t="shared" si="34"/>
        <v>0</v>
      </c>
      <c r="G193" s="12">
        <f>SUM(H193)</f>
        <v>1235.8339999999998</v>
      </c>
      <c r="H193" s="12">
        <f>H196+H198</f>
        <v>1235.8339999999998</v>
      </c>
      <c r="I193" s="12">
        <f t="shared" si="34"/>
        <v>0</v>
      </c>
      <c r="J193" s="12">
        <f t="shared" si="34"/>
        <v>0</v>
      </c>
      <c r="K193" s="10">
        <f>G193/C193</f>
        <v>0.98175564029234164</v>
      </c>
      <c r="L193" s="15"/>
    </row>
    <row r="194" spans="1:12" x14ac:dyDescent="0.25">
      <c r="A194" s="15"/>
      <c r="B194" s="94" t="s">
        <v>98</v>
      </c>
      <c r="C194" s="95"/>
      <c r="D194" s="95"/>
      <c r="E194" s="95"/>
      <c r="F194" s="95"/>
      <c r="G194" s="95"/>
      <c r="H194" s="95"/>
      <c r="I194" s="95"/>
      <c r="J194" s="95"/>
      <c r="K194" s="95"/>
      <c r="L194" s="96"/>
    </row>
    <row r="195" spans="1:12" x14ac:dyDescent="0.25">
      <c r="A195" s="15"/>
      <c r="B195" s="94" t="s">
        <v>257</v>
      </c>
      <c r="C195" s="95"/>
      <c r="D195" s="95"/>
      <c r="E195" s="95"/>
      <c r="F195" s="95"/>
      <c r="G195" s="95"/>
      <c r="H195" s="95"/>
      <c r="I195" s="95"/>
      <c r="J195" s="95"/>
      <c r="K195" s="95"/>
      <c r="L195" s="96"/>
    </row>
    <row r="196" spans="1:12" ht="47.25" x14ac:dyDescent="0.25">
      <c r="A196" s="15"/>
      <c r="B196" s="11" t="s">
        <v>258</v>
      </c>
      <c r="C196" s="12">
        <f>SUM(D196:F196)</f>
        <v>631.6</v>
      </c>
      <c r="D196" s="12">
        <v>631.6</v>
      </c>
      <c r="E196" s="12">
        <v>0</v>
      </c>
      <c r="F196" s="12">
        <v>0</v>
      </c>
      <c r="G196" s="12">
        <f>SUM(H196:J196)</f>
        <v>628.9</v>
      </c>
      <c r="H196" s="12">
        <v>628.9</v>
      </c>
      <c r="I196" s="12">
        <v>0</v>
      </c>
      <c r="J196" s="12">
        <v>0</v>
      </c>
      <c r="K196" s="16">
        <f>G196/C196</f>
        <v>0.99572514249525013</v>
      </c>
      <c r="L196" s="15"/>
    </row>
    <row r="197" spans="1:12" x14ac:dyDescent="0.25">
      <c r="A197" s="15"/>
      <c r="B197" s="94" t="s">
        <v>259</v>
      </c>
      <c r="C197" s="95"/>
      <c r="D197" s="95"/>
      <c r="E197" s="95"/>
      <c r="F197" s="95"/>
      <c r="G197" s="95"/>
      <c r="H197" s="95"/>
      <c r="I197" s="95"/>
      <c r="J197" s="95"/>
      <c r="K197" s="96"/>
      <c r="L197" s="15"/>
    </row>
    <row r="198" spans="1:12" ht="63" x14ac:dyDescent="0.25">
      <c r="A198" s="15"/>
      <c r="B198" s="11" t="s">
        <v>99</v>
      </c>
      <c r="C198" s="12">
        <f>SUM(D198:F198)</f>
        <v>627.20000000000005</v>
      </c>
      <c r="D198" s="12">
        <v>627.20000000000005</v>
      </c>
      <c r="E198" s="12">
        <v>0</v>
      </c>
      <c r="F198" s="12">
        <v>0</v>
      </c>
      <c r="G198" s="12">
        <f>SUM(H198:J198)</f>
        <v>606.93399999999997</v>
      </c>
      <c r="H198" s="12">
        <v>606.93399999999997</v>
      </c>
      <c r="I198" s="12">
        <v>0</v>
      </c>
      <c r="J198" s="12">
        <v>0</v>
      </c>
      <c r="K198" s="16">
        <f>G198/C198</f>
        <v>0.96768813775510187</v>
      </c>
      <c r="L198" s="15"/>
    </row>
    <row r="199" spans="1:12" ht="15.75" customHeight="1" x14ac:dyDescent="0.25">
      <c r="A199" s="40" t="s">
        <v>139</v>
      </c>
      <c r="B199" s="106" t="s">
        <v>100</v>
      </c>
      <c r="C199" s="107"/>
      <c r="D199" s="107"/>
      <c r="E199" s="107"/>
      <c r="F199" s="107"/>
      <c r="G199" s="107"/>
      <c r="H199" s="107"/>
      <c r="I199" s="107"/>
      <c r="J199" s="107"/>
      <c r="K199" s="107"/>
      <c r="L199" s="108"/>
    </row>
    <row r="200" spans="1:12" ht="47.25" x14ac:dyDescent="0.25">
      <c r="A200" s="15"/>
      <c r="B200" s="11" t="s">
        <v>101</v>
      </c>
      <c r="C200" s="28">
        <f>SUM(D200)</f>
        <v>307.25</v>
      </c>
      <c r="D200" s="28">
        <f>D203+D204+D206</f>
        <v>307.25</v>
      </c>
      <c r="E200" s="28">
        <f t="shared" ref="E200:J200" si="35">SUM(E203+E204+E206)</f>
        <v>0</v>
      </c>
      <c r="F200" s="28">
        <f t="shared" si="35"/>
        <v>0</v>
      </c>
      <c r="G200" s="28">
        <f>SUM(H200)</f>
        <v>306.56558000000001</v>
      </c>
      <c r="H200" s="28">
        <f>H203+H204+H206</f>
        <v>306.56558000000001</v>
      </c>
      <c r="I200" s="28">
        <f t="shared" si="35"/>
        <v>0</v>
      </c>
      <c r="J200" s="28">
        <f t="shared" si="35"/>
        <v>0</v>
      </c>
      <c r="K200" s="10">
        <f>G200/C200</f>
        <v>0.99777243287225392</v>
      </c>
      <c r="L200" s="15"/>
    </row>
    <row r="201" spans="1:12" ht="30.2" customHeight="1" x14ac:dyDescent="0.25">
      <c r="A201" s="15"/>
      <c r="B201" s="100" t="s">
        <v>102</v>
      </c>
      <c r="C201" s="101"/>
      <c r="D201" s="101"/>
      <c r="E201" s="101"/>
      <c r="F201" s="101"/>
      <c r="G201" s="101"/>
      <c r="H201" s="101"/>
      <c r="I201" s="101"/>
      <c r="J201" s="101"/>
      <c r="K201" s="101"/>
      <c r="L201" s="102"/>
    </row>
    <row r="202" spans="1:12" x14ac:dyDescent="0.25">
      <c r="A202" s="15"/>
      <c r="B202" s="94" t="s">
        <v>260</v>
      </c>
      <c r="C202" s="95"/>
      <c r="D202" s="95"/>
      <c r="E202" s="95"/>
      <c r="F202" s="95"/>
      <c r="G202" s="95"/>
      <c r="H202" s="95"/>
      <c r="I202" s="95"/>
      <c r="J202" s="95"/>
      <c r="K202" s="95"/>
      <c r="L202" s="96"/>
    </row>
    <row r="203" spans="1:12" ht="75.75" customHeight="1" x14ac:dyDescent="0.25">
      <c r="A203" s="15"/>
      <c r="B203" s="11" t="s">
        <v>261</v>
      </c>
      <c r="C203" s="12">
        <f>SUM(D203:F203)</f>
        <v>65</v>
      </c>
      <c r="D203" s="12">
        <v>65</v>
      </c>
      <c r="E203" s="12">
        <v>0</v>
      </c>
      <c r="F203" s="12">
        <v>0</v>
      </c>
      <c r="G203" s="12">
        <f>SUM(H203:J203)</f>
        <v>65</v>
      </c>
      <c r="H203" s="12">
        <v>65</v>
      </c>
      <c r="I203" s="12">
        <v>0</v>
      </c>
      <c r="J203" s="12">
        <v>0</v>
      </c>
      <c r="K203" s="84">
        <f>G203/C203</f>
        <v>1</v>
      </c>
      <c r="L203" s="15"/>
    </row>
    <row r="204" spans="1:12" ht="63" x14ac:dyDescent="0.25">
      <c r="A204" s="15"/>
      <c r="B204" s="11" t="s">
        <v>262</v>
      </c>
      <c r="C204" s="12">
        <f>SUM(D204:F204)</f>
        <v>168.75</v>
      </c>
      <c r="D204" s="12">
        <v>168.75</v>
      </c>
      <c r="E204" s="12">
        <v>0</v>
      </c>
      <c r="F204" s="12">
        <v>0</v>
      </c>
      <c r="G204" s="12">
        <f>SUM(H204:J204)</f>
        <v>168.06558000000001</v>
      </c>
      <c r="H204" s="12">
        <v>168.06558000000001</v>
      </c>
      <c r="I204" s="12">
        <v>0</v>
      </c>
      <c r="J204" s="12">
        <v>0</v>
      </c>
      <c r="K204" s="84">
        <f>G204/C204</f>
        <v>0.99594417777777788</v>
      </c>
      <c r="L204" s="15"/>
    </row>
    <row r="205" spans="1:12" x14ac:dyDescent="0.25">
      <c r="A205" s="15"/>
      <c r="B205" s="94" t="s">
        <v>263</v>
      </c>
      <c r="C205" s="95"/>
      <c r="D205" s="95"/>
      <c r="E205" s="95"/>
      <c r="F205" s="95"/>
      <c r="G205" s="95"/>
      <c r="H205" s="95"/>
      <c r="I205" s="95"/>
      <c r="J205" s="95"/>
      <c r="K205" s="96"/>
      <c r="L205" s="15"/>
    </row>
    <row r="206" spans="1:12" ht="63" customHeight="1" x14ac:dyDescent="0.25">
      <c r="A206" s="15"/>
      <c r="B206" s="11" t="s">
        <v>264</v>
      </c>
      <c r="C206" s="12">
        <f>SUM(D206:F207)</f>
        <v>73.5</v>
      </c>
      <c r="D206" s="12">
        <v>73.5</v>
      </c>
      <c r="E206" s="12">
        <v>0</v>
      </c>
      <c r="F206" s="12">
        <v>0</v>
      </c>
      <c r="G206" s="12">
        <f>SUM(H206:J206)</f>
        <v>73.5</v>
      </c>
      <c r="H206" s="12">
        <v>73.5</v>
      </c>
      <c r="I206" s="12">
        <v>0</v>
      </c>
      <c r="J206" s="12">
        <v>0</v>
      </c>
      <c r="K206" s="84">
        <f>G206/C206</f>
        <v>1</v>
      </c>
      <c r="L206" s="15"/>
    </row>
    <row r="207" spans="1:12" x14ac:dyDescent="0.25">
      <c r="A207" s="40" t="s">
        <v>140</v>
      </c>
      <c r="B207" s="103" t="s">
        <v>103</v>
      </c>
      <c r="C207" s="104"/>
      <c r="D207" s="104"/>
      <c r="E207" s="104"/>
      <c r="F207" s="104"/>
      <c r="G207" s="104"/>
      <c r="H207" s="104"/>
      <c r="I207" s="104"/>
      <c r="J207" s="104"/>
      <c r="K207" s="104"/>
      <c r="L207" s="105"/>
    </row>
    <row r="208" spans="1:12" ht="63" x14ac:dyDescent="0.25">
      <c r="A208" s="15"/>
      <c r="B208" s="11" t="s">
        <v>104</v>
      </c>
      <c r="C208" s="12">
        <f>D208+E208+F208</f>
        <v>695</v>
      </c>
      <c r="D208" s="12">
        <f>D211+D213</f>
        <v>695</v>
      </c>
      <c r="E208" s="12">
        <f t="shared" ref="E208:J208" si="36">SUM(E211+E213)</f>
        <v>0</v>
      </c>
      <c r="F208" s="12">
        <f t="shared" si="36"/>
        <v>0</v>
      </c>
      <c r="G208" s="12">
        <f>H208+I208+J208</f>
        <v>689.01749999999993</v>
      </c>
      <c r="H208" s="12">
        <f>H211+H213</f>
        <v>689.01749999999993</v>
      </c>
      <c r="I208" s="12">
        <f t="shared" si="36"/>
        <v>0</v>
      </c>
      <c r="J208" s="12">
        <f t="shared" si="36"/>
        <v>0</v>
      </c>
      <c r="K208" s="10">
        <f>G208/C208</f>
        <v>0.99139208633093512</v>
      </c>
      <c r="L208" s="15"/>
    </row>
    <row r="209" spans="1:12" x14ac:dyDescent="0.25">
      <c r="A209" s="15"/>
      <c r="B209" s="94" t="s">
        <v>105</v>
      </c>
      <c r="C209" s="95"/>
      <c r="D209" s="95"/>
      <c r="E209" s="95"/>
      <c r="F209" s="95"/>
      <c r="G209" s="95"/>
      <c r="H209" s="95"/>
      <c r="I209" s="95"/>
      <c r="J209" s="95"/>
      <c r="K209" s="96"/>
      <c r="L209" s="15"/>
    </row>
    <row r="210" spans="1:12" x14ac:dyDescent="0.25">
      <c r="A210" s="15"/>
      <c r="B210" s="94" t="s">
        <v>265</v>
      </c>
      <c r="C210" s="95"/>
      <c r="D210" s="95"/>
      <c r="E210" s="95"/>
      <c r="F210" s="95"/>
      <c r="G210" s="95"/>
      <c r="H210" s="95"/>
      <c r="I210" s="95"/>
      <c r="J210" s="95"/>
      <c r="K210" s="96"/>
      <c r="L210" s="15"/>
    </row>
    <row r="211" spans="1:12" ht="47.25" x14ac:dyDescent="0.25">
      <c r="A211" s="15"/>
      <c r="B211" s="11" t="s">
        <v>266</v>
      </c>
      <c r="C211" s="12">
        <f>SUM(D211:F211)</f>
        <v>128.80000000000001</v>
      </c>
      <c r="D211" s="12">
        <v>128.80000000000001</v>
      </c>
      <c r="E211" s="12">
        <v>0</v>
      </c>
      <c r="F211" s="12">
        <v>0</v>
      </c>
      <c r="G211" s="12">
        <f>SUM(H211:J211)</f>
        <v>128.80000000000001</v>
      </c>
      <c r="H211" s="12">
        <v>128.80000000000001</v>
      </c>
      <c r="I211" s="12">
        <v>0</v>
      </c>
      <c r="J211" s="12">
        <v>0</v>
      </c>
      <c r="K211" s="16">
        <f>G211/C211</f>
        <v>1</v>
      </c>
      <c r="L211" s="15"/>
    </row>
    <row r="212" spans="1:12" ht="48.75" customHeight="1" x14ac:dyDescent="0.25">
      <c r="A212" s="15"/>
      <c r="B212" s="100" t="s">
        <v>267</v>
      </c>
      <c r="C212" s="101"/>
      <c r="D212" s="101"/>
      <c r="E212" s="101"/>
      <c r="F212" s="101"/>
      <c r="G212" s="101"/>
      <c r="H212" s="101"/>
      <c r="I212" s="101"/>
      <c r="J212" s="101"/>
      <c r="K212" s="102"/>
      <c r="L212" s="15"/>
    </row>
    <row r="213" spans="1:12" ht="60" customHeight="1" x14ac:dyDescent="0.25">
      <c r="A213" s="15"/>
      <c r="B213" s="11" t="s">
        <v>268</v>
      </c>
      <c r="C213" s="12">
        <f>SUM(D213:F213)</f>
        <v>566.20000000000005</v>
      </c>
      <c r="D213" s="12">
        <v>566.20000000000005</v>
      </c>
      <c r="E213" s="12">
        <v>0</v>
      </c>
      <c r="F213" s="12">
        <v>0</v>
      </c>
      <c r="G213" s="12">
        <f>SUM(H213:J213)</f>
        <v>560.21749999999997</v>
      </c>
      <c r="H213" s="12">
        <v>560.21749999999997</v>
      </c>
      <c r="I213" s="12">
        <v>0</v>
      </c>
      <c r="J213" s="12">
        <v>0</v>
      </c>
      <c r="K213" s="9">
        <f>G213/C213</f>
        <v>0.98943394560226061</v>
      </c>
      <c r="L213" s="15"/>
    </row>
    <row r="214" spans="1:12" ht="37.5" customHeight="1" x14ac:dyDescent="0.25">
      <c r="A214" s="43" t="s">
        <v>106</v>
      </c>
      <c r="B214" s="44" t="s">
        <v>107</v>
      </c>
      <c r="C214" s="45">
        <f>SUM(C216+C226+C240+C245+C251)</f>
        <v>132095.70908</v>
      </c>
      <c r="D214" s="45">
        <f t="shared" ref="D214:J214" si="37">SUM(D216+D226+D240+D245+D251)</f>
        <v>109038.90908000001</v>
      </c>
      <c r="E214" s="45">
        <f t="shared" si="37"/>
        <v>23056.800000000003</v>
      </c>
      <c r="F214" s="45">
        <f t="shared" si="37"/>
        <v>0</v>
      </c>
      <c r="G214" s="45">
        <f>SUM(G216+G226+G240+G245+G251)</f>
        <v>66291.796780000004</v>
      </c>
      <c r="H214" s="45">
        <f t="shared" si="37"/>
        <v>44440.966279999993</v>
      </c>
      <c r="I214" s="45">
        <f t="shared" si="37"/>
        <v>21850.8305</v>
      </c>
      <c r="J214" s="45">
        <f t="shared" si="37"/>
        <v>0</v>
      </c>
      <c r="K214" s="46">
        <f>G214/C214</f>
        <v>0.50184670828219158</v>
      </c>
      <c r="L214" s="52"/>
    </row>
    <row r="215" spans="1:12" x14ac:dyDescent="0.25">
      <c r="A215" s="40" t="s">
        <v>141</v>
      </c>
      <c r="B215" s="103" t="s">
        <v>108</v>
      </c>
      <c r="C215" s="104"/>
      <c r="D215" s="104"/>
      <c r="E215" s="104"/>
      <c r="F215" s="104"/>
      <c r="G215" s="104"/>
      <c r="H215" s="104"/>
      <c r="I215" s="104"/>
      <c r="J215" s="104"/>
      <c r="K215" s="104"/>
      <c r="L215" s="105"/>
    </row>
    <row r="216" spans="1:12" ht="60.95" customHeight="1" x14ac:dyDescent="0.25">
      <c r="A216" s="15"/>
      <c r="B216" s="11" t="s">
        <v>109</v>
      </c>
      <c r="C216" s="12">
        <f>SUM(C219+C220+C222+C224)</f>
        <v>14915.83877</v>
      </c>
      <c r="D216" s="12">
        <f t="shared" ref="D216:J216" si="38">SUM(D219+D220+D222+D224)</f>
        <v>14915.83877</v>
      </c>
      <c r="E216" s="12">
        <f t="shared" si="38"/>
        <v>0</v>
      </c>
      <c r="F216" s="12">
        <f t="shared" si="38"/>
        <v>0</v>
      </c>
      <c r="G216" s="12">
        <f t="shared" si="38"/>
        <v>12744.43375</v>
      </c>
      <c r="H216" s="12">
        <f t="shared" si="38"/>
        <v>12744.43375</v>
      </c>
      <c r="I216" s="12">
        <f t="shared" si="38"/>
        <v>0</v>
      </c>
      <c r="J216" s="12">
        <f t="shared" si="38"/>
        <v>0</v>
      </c>
      <c r="K216" s="9">
        <f>G216/C216</f>
        <v>0.85442286863764483</v>
      </c>
      <c r="L216" s="15"/>
    </row>
    <row r="217" spans="1:12" x14ac:dyDescent="0.25">
      <c r="A217" s="15"/>
      <c r="B217" s="94" t="s">
        <v>110</v>
      </c>
      <c r="C217" s="95"/>
      <c r="D217" s="95"/>
      <c r="E217" s="95"/>
      <c r="F217" s="95"/>
      <c r="G217" s="95"/>
      <c r="H217" s="95"/>
      <c r="I217" s="95"/>
      <c r="J217" s="95"/>
      <c r="K217" s="95"/>
      <c r="L217" s="96"/>
    </row>
    <row r="218" spans="1:12" x14ac:dyDescent="0.25">
      <c r="A218" s="15"/>
      <c r="B218" s="94" t="s">
        <v>269</v>
      </c>
      <c r="C218" s="95"/>
      <c r="D218" s="95"/>
      <c r="E218" s="95"/>
      <c r="F218" s="95"/>
      <c r="G218" s="95"/>
      <c r="H218" s="95"/>
      <c r="I218" s="95"/>
      <c r="J218" s="95"/>
      <c r="K218" s="95"/>
      <c r="L218" s="96"/>
    </row>
    <row r="219" spans="1:12" ht="47.25" x14ac:dyDescent="0.25">
      <c r="A219" s="15"/>
      <c r="B219" s="36" t="s">
        <v>270</v>
      </c>
      <c r="C219" s="12">
        <f>SUM(D219:F219)</f>
        <v>6774.8387700000003</v>
      </c>
      <c r="D219" s="12">
        <v>6774.8387700000003</v>
      </c>
      <c r="E219" s="12">
        <v>0</v>
      </c>
      <c r="F219" s="12">
        <v>0</v>
      </c>
      <c r="G219" s="12">
        <f>SUM(H219:J219)</f>
        <v>4822.2732100000003</v>
      </c>
      <c r="H219" s="12">
        <v>4822.2732100000003</v>
      </c>
      <c r="I219" s="12">
        <v>0</v>
      </c>
      <c r="J219" s="12">
        <v>0</v>
      </c>
      <c r="K219" s="16">
        <f>G219/C219</f>
        <v>0.71179158260617914</v>
      </c>
      <c r="L219" s="15"/>
    </row>
    <row r="220" spans="1:12" ht="94.5" x14ac:dyDescent="0.25">
      <c r="A220" s="15"/>
      <c r="B220" s="11" t="s">
        <v>271</v>
      </c>
      <c r="C220" s="12">
        <f>SUM(D220:F220)</f>
        <v>8141</v>
      </c>
      <c r="D220" s="12">
        <v>8141</v>
      </c>
      <c r="E220" s="12">
        <v>0</v>
      </c>
      <c r="F220" s="12">
        <v>0</v>
      </c>
      <c r="G220" s="12">
        <f>SUM(H220:J220)</f>
        <v>7922.1605399999999</v>
      </c>
      <c r="H220" s="12">
        <v>7922.1605399999999</v>
      </c>
      <c r="I220" s="12">
        <v>0</v>
      </c>
      <c r="J220" s="12">
        <v>0</v>
      </c>
      <c r="K220" s="16">
        <f>G220/C220</f>
        <v>0.97311884780739466</v>
      </c>
      <c r="L220" s="15"/>
    </row>
    <row r="221" spans="1:12" x14ac:dyDescent="0.25">
      <c r="A221" s="15"/>
      <c r="B221" s="94" t="s">
        <v>272</v>
      </c>
      <c r="C221" s="95"/>
      <c r="D221" s="95"/>
      <c r="E221" s="95"/>
      <c r="F221" s="95"/>
      <c r="G221" s="95"/>
      <c r="H221" s="95"/>
      <c r="I221" s="95"/>
      <c r="J221" s="95"/>
      <c r="K221" s="95"/>
      <c r="L221" s="96"/>
    </row>
    <row r="222" spans="1:12" ht="63" x14ac:dyDescent="0.25">
      <c r="A222" s="15"/>
      <c r="B222" s="11" t="s">
        <v>273</v>
      </c>
      <c r="C222" s="12">
        <f>SUM(D222:F222)</f>
        <v>0</v>
      </c>
      <c r="D222" s="12">
        <v>0</v>
      </c>
      <c r="E222" s="12">
        <v>0</v>
      </c>
      <c r="F222" s="12">
        <v>0</v>
      </c>
      <c r="G222" s="12">
        <f>SUM(H222:J222)</f>
        <v>0</v>
      </c>
      <c r="H222" s="12">
        <v>0</v>
      </c>
      <c r="I222" s="12">
        <v>0</v>
      </c>
      <c r="J222" s="12">
        <v>0</v>
      </c>
      <c r="K222" s="16">
        <v>0</v>
      </c>
      <c r="L222" s="15"/>
    </row>
    <row r="223" spans="1:12" x14ac:dyDescent="0.25">
      <c r="A223" s="15"/>
      <c r="B223" s="94" t="s">
        <v>274</v>
      </c>
      <c r="C223" s="95"/>
      <c r="D223" s="95"/>
      <c r="E223" s="95"/>
      <c r="F223" s="95"/>
      <c r="G223" s="95"/>
      <c r="H223" s="95"/>
      <c r="I223" s="95"/>
      <c r="J223" s="95"/>
      <c r="K223" s="95"/>
      <c r="L223" s="96"/>
    </row>
    <row r="224" spans="1:12" ht="31.5" x14ac:dyDescent="0.25">
      <c r="A224" s="15"/>
      <c r="B224" s="11" t="s">
        <v>275</v>
      </c>
      <c r="C224" s="12">
        <f>SUM(D224:F224)</f>
        <v>0</v>
      </c>
      <c r="D224" s="12">
        <v>0</v>
      </c>
      <c r="E224" s="12">
        <v>0</v>
      </c>
      <c r="F224" s="12">
        <v>0</v>
      </c>
      <c r="G224" s="12">
        <f>SUM(H224:J224)</f>
        <v>0</v>
      </c>
      <c r="H224" s="12">
        <v>0</v>
      </c>
      <c r="I224" s="12">
        <v>0</v>
      </c>
      <c r="J224" s="12">
        <v>0</v>
      </c>
      <c r="K224" s="16"/>
      <c r="L224" s="15"/>
    </row>
    <row r="225" spans="1:12" x14ac:dyDescent="0.25">
      <c r="A225" s="40" t="s">
        <v>142</v>
      </c>
      <c r="B225" s="103" t="s">
        <v>111</v>
      </c>
      <c r="C225" s="104"/>
      <c r="D225" s="104"/>
      <c r="E225" s="104"/>
      <c r="F225" s="104"/>
      <c r="G225" s="104"/>
      <c r="H225" s="104"/>
      <c r="I225" s="104"/>
      <c r="J225" s="104"/>
      <c r="K225" s="104"/>
      <c r="L225" s="105"/>
    </row>
    <row r="226" spans="1:12" ht="36.75" customHeight="1" x14ac:dyDescent="0.25">
      <c r="A226" s="15"/>
      <c r="B226" s="11" t="s">
        <v>112</v>
      </c>
      <c r="C226" s="12">
        <f>C229+C230+C231+C232+C234+C235+C236+C238</f>
        <v>80112.800210000001</v>
      </c>
      <c r="D226" s="12">
        <f t="shared" ref="D226:F226" si="39">D229+D230+D231+D232+D234+D235+D236+D238</f>
        <v>70561.800210000001</v>
      </c>
      <c r="E226" s="12">
        <f t="shared" si="39"/>
        <v>9551</v>
      </c>
      <c r="F226" s="12">
        <f t="shared" si="39"/>
        <v>0</v>
      </c>
      <c r="G226" s="12">
        <f>G229+G230+G231+G232+G234+G235+G236+G238</f>
        <v>20999.422590000002</v>
      </c>
      <c r="H226" s="12">
        <f t="shared" ref="H226:J226" si="40">H229+H230+H231+H232+H234+H235+H236+H238</f>
        <v>11448.42259</v>
      </c>
      <c r="I226" s="12">
        <f t="shared" si="40"/>
        <v>9551</v>
      </c>
      <c r="J226" s="12">
        <f t="shared" si="40"/>
        <v>0</v>
      </c>
      <c r="K226" s="10">
        <f>G226/C226</f>
        <v>0.26212318799185813</v>
      </c>
      <c r="L226" s="15"/>
    </row>
    <row r="227" spans="1:12" x14ac:dyDescent="0.25">
      <c r="A227" s="15"/>
      <c r="B227" s="94" t="s">
        <v>113</v>
      </c>
      <c r="C227" s="95"/>
      <c r="D227" s="95"/>
      <c r="E227" s="95"/>
      <c r="F227" s="95"/>
      <c r="G227" s="95"/>
      <c r="H227" s="95"/>
      <c r="I227" s="95"/>
      <c r="J227" s="95"/>
      <c r="K227" s="95"/>
      <c r="L227" s="96"/>
    </row>
    <row r="228" spans="1:12" x14ac:dyDescent="0.25">
      <c r="A228" s="15"/>
      <c r="B228" s="94" t="s">
        <v>276</v>
      </c>
      <c r="C228" s="95"/>
      <c r="D228" s="95"/>
      <c r="E228" s="95"/>
      <c r="F228" s="95"/>
      <c r="G228" s="95"/>
      <c r="H228" s="95"/>
      <c r="I228" s="95"/>
      <c r="J228" s="95"/>
      <c r="K228" s="95"/>
      <c r="L228" s="96"/>
    </row>
    <row r="229" spans="1:12" ht="48.75" customHeight="1" x14ac:dyDescent="0.25">
      <c r="A229" s="15"/>
      <c r="B229" s="11" t="s">
        <v>277</v>
      </c>
      <c r="C229" s="67">
        <f>SUM(D229:F229)</f>
        <v>49510.953730000001</v>
      </c>
      <c r="D229" s="67">
        <v>49510.953730000001</v>
      </c>
      <c r="E229" s="67">
        <v>0</v>
      </c>
      <c r="F229" s="67">
        <v>0</v>
      </c>
      <c r="G229" s="67">
        <f>SUM(H229:J229)</f>
        <v>0</v>
      </c>
      <c r="H229" s="67">
        <v>0</v>
      </c>
      <c r="I229" s="67">
        <v>0</v>
      </c>
      <c r="J229" s="67">
        <v>0</v>
      </c>
      <c r="K229" s="68">
        <v>0</v>
      </c>
      <c r="L229" s="27"/>
    </row>
    <row r="230" spans="1:12" ht="33" customHeight="1" x14ac:dyDescent="0.25">
      <c r="A230" s="15"/>
      <c r="B230" s="11" t="s">
        <v>278</v>
      </c>
      <c r="C230" s="12">
        <f>SUM(D230:F230)</f>
        <v>0</v>
      </c>
      <c r="D230" s="12">
        <v>0</v>
      </c>
      <c r="E230" s="12">
        <v>0</v>
      </c>
      <c r="F230" s="12">
        <v>0</v>
      </c>
      <c r="G230" s="12">
        <f>SUM(H230:J230)</f>
        <v>0</v>
      </c>
      <c r="H230" s="12">
        <v>0</v>
      </c>
      <c r="I230" s="12">
        <v>0</v>
      </c>
      <c r="J230" s="12">
        <v>0</v>
      </c>
      <c r="K230" s="68">
        <v>0</v>
      </c>
      <c r="L230" s="15"/>
    </row>
    <row r="231" spans="1:12" ht="38.25" customHeight="1" x14ac:dyDescent="0.25">
      <c r="A231" s="15"/>
      <c r="B231" s="27" t="s">
        <v>300</v>
      </c>
      <c r="C231" s="12">
        <f>SUM(D231:F231)</f>
        <v>899.31700000000001</v>
      </c>
      <c r="D231" s="12">
        <v>899.31700000000001</v>
      </c>
      <c r="E231" s="12">
        <v>0</v>
      </c>
      <c r="F231" s="12">
        <v>0</v>
      </c>
      <c r="G231" s="12">
        <f>SUM(H231:J231)</f>
        <v>879.31700000000001</v>
      </c>
      <c r="H231" s="12">
        <v>879.31700000000001</v>
      </c>
      <c r="I231" s="12">
        <v>0</v>
      </c>
      <c r="J231" s="12">
        <v>0</v>
      </c>
      <c r="K231" s="68">
        <f t="shared" ref="K231" si="41">G231/C231</f>
        <v>0.97776090077247513</v>
      </c>
      <c r="L231" s="15"/>
    </row>
    <row r="232" spans="1:12" ht="94.5" customHeight="1" x14ac:dyDescent="0.25">
      <c r="A232" s="15"/>
      <c r="B232" s="11" t="s">
        <v>290</v>
      </c>
      <c r="C232" s="12">
        <f>SUM(D232:F232)</f>
        <v>11906.971750000001</v>
      </c>
      <c r="D232" s="12">
        <v>11906.971750000001</v>
      </c>
      <c r="E232" s="12">
        <v>0</v>
      </c>
      <c r="F232" s="12">
        <v>0</v>
      </c>
      <c r="G232" s="12">
        <f>SUM(H232:J232)</f>
        <v>2498.0185000000001</v>
      </c>
      <c r="H232" s="12">
        <v>2498.0185000000001</v>
      </c>
      <c r="I232" s="12">
        <v>0</v>
      </c>
      <c r="J232" s="12">
        <v>0</v>
      </c>
      <c r="K232" s="16">
        <f>G232/C232</f>
        <v>0.20979461045584491</v>
      </c>
      <c r="L232" s="15"/>
    </row>
    <row r="233" spans="1:12" x14ac:dyDescent="0.25">
      <c r="A233" s="15"/>
      <c r="B233" s="94" t="s">
        <v>279</v>
      </c>
      <c r="C233" s="95"/>
      <c r="D233" s="95"/>
      <c r="E233" s="95"/>
      <c r="F233" s="95"/>
      <c r="G233" s="95"/>
      <c r="H233" s="95"/>
      <c r="I233" s="95"/>
      <c r="J233" s="95"/>
      <c r="K233" s="96"/>
      <c r="L233" s="15"/>
    </row>
    <row r="234" spans="1:12" ht="47.25" x14ac:dyDescent="0.25">
      <c r="A234" s="15"/>
      <c r="B234" s="11" t="s">
        <v>280</v>
      </c>
      <c r="C234" s="12">
        <f>SUM(D234:F234)</f>
        <v>0</v>
      </c>
      <c r="D234" s="12">
        <v>0</v>
      </c>
      <c r="E234" s="12">
        <v>0</v>
      </c>
      <c r="F234" s="12">
        <v>0</v>
      </c>
      <c r="G234" s="12">
        <f>SUM(H234:J234)</f>
        <v>0</v>
      </c>
      <c r="H234" s="12">
        <v>0</v>
      </c>
      <c r="I234" s="12">
        <v>0</v>
      </c>
      <c r="J234" s="12">
        <v>0</v>
      </c>
      <c r="K234" s="84">
        <v>0</v>
      </c>
      <c r="L234" s="15"/>
    </row>
    <row r="235" spans="1:12" ht="31.5" x14ac:dyDescent="0.25">
      <c r="A235" s="15"/>
      <c r="B235" s="11" t="s">
        <v>301</v>
      </c>
      <c r="C235" s="12">
        <f t="shared" ref="C235:C236" si="42">SUM(D235:F235)</f>
        <v>817.43132000000003</v>
      </c>
      <c r="D235" s="12">
        <v>817.43132000000003</v>
      </c>
      <c r="E235" s="12">
        <v>0</v>
      </c>
      <c r="F235" s="12">
        <v>0</v>
      </c>
      <c r="G235" s="12">
        <f t="shared" ref="G235:G236" si="43">SUM(H235:J235)</f>
        <v>817.43132000000003</v>
      </c>
      <c r="H235" s="12">
        <v>817.43132000000003</v>
      </c>
      <c r="I235" s="12">
        <v>0</v>
      </c>
      <c r="J235" s="12">
        <v>0</v>
      </c>
      <c r="K235" s="84">
        <f>G235/C235</f>
        <v>1</v>
      </c>
      <c r="L235" s="15"/>
    </row>
    <row r="236" spans="1:12" ht="31.5" x14ac:dyDescent="0.25">
      <c r="A236" s="15"/>
      <c r="B236" s="11" t="s">
        <v>302</v>
      </c>
      <c r="C236" s="12">
        <f t="shared" si="42"/>
        <v>519.07641000000001</v>
      </c>
      <c r="D236" s="12">
        <v>519.07641000000001</v>
      </c>
      <c r="E236" s="12">
        <v>0</v>
      </c>
      <c r="F236" s="12">
        <v>0</v>
      </c>
      <c r="G236" s="12">
        <f t="shared" si="43"/>
        <v>451.88790999999998</v>
      </c>
      <c r="H236" s="12">
        <v>451.88790999999998</v>
      </c>
      <c r="I236" s="12">
        <v>0</v>
      </c>
      <c r="J236" s="12">
        <v>0</v>
      </c>
      <c r="K236" s="84">
        <v>0</v>
      </c>
      <c r="L236" s="15"/>
    </row>
    <row r="237" spans="1:12" x14ac:dyDescent="0.25">
      <c r="A237" s="15"/>
      <c r="B237" s="94" t="s">
        <v>281</v>
      </c>
      <c r="C237" s="95"/>
      <c r="D237" s="95"/>
      <c r="E237" s="95"/>
      <c r="F237" s="95"/>
      <c r="G237" s="95"/>
      <c r="H237" s="95"/>
      <c r="I237" s="95"/>
      <c r="J237" s="95"/>
      <c r="K237" s="95"/>
      <c r="L237" s="96"/>
    </row>
    <row r="238" spans="1:12" ht="47.25" x14ac:dyDescent="0.25">
      <c r="A238" s="15"/>
      <c r="B238" s="11" t="s">
        <v>282</v>
      </c>
      <c r="C238" s="12">
        <f>SUM(D238:F238)</f>
        <v>16459.05</v>
      </c>
      <c r="D238" s="12">
        <v>6908.05</v>
      </c>
      <c r="E238" s="12">
        <v>9551</v>
      </c>
      <c r="F238" s="12">
        <v>0</v>
      </c>
      <c r="G238" s="12">
        <f>SUM(H238:J238)</f>
        <v>16352.76786</v>
      </c>
      <c r="H238" s="12">
        <v>6801.7678599999999</v>
      </c>
      <c r="I238" s="12">
        <v>9551</v>
      </c>
      <c r="J238" s="12">
        <v>0</v>
      </c>
      <c r="K238" s="16"/>
      <c r="L238" s="15"/>
    </row>
    <row r="239" spans="1:12" x14ac:dyDescent="0.25">
      <c r="A239" s="40" t="s">
        <v>143</v>
      </c>
      <c r="B239" s="103" t="s">
        <v>292</v>
      </c>
      <c r="C239" s="104"/>
      <c r="D239" s="104"/>
      <c r="E239" s="104"/>
      <c r="F239" s="104"/>
      <c r="G239" s="104"/>
      <c r="H239" s="104"/>
      <c r="I239" s="104"/>
      <c r="J239" s="104"/>
      <c r="K239" s="104"/>
      <c r="L239" s="105"/>
    </row>
    <row r="240" spans="1:12" ht="49.5" customHeight="1" x14ac:dyDescent="0.25">
      <c r="A240" s="15"/>
      <c r="B240" s="11" t="s">
        <v>152</v>
      </c>
      <c r="C240" s="12">
        <f>SUM(D240+E240)</f>
        <v>11614.485260000001</v>
      </c>
      <c r="D240" s="12">
        <f>D243</f>
        <v>11408.285260000001</v>
      </c>
      <c r="E240" s="12">
        <f>E243</f>
        <v>206.2</v>
      </c>
      <c r="F240" s="12">
        <f>SUM(F243)</f>
        <v>0</v>
      </c>
      <c r="G240" s="12">
        <f>I240+J240+H240</f>
        <v>9457.741109999999</v>
      </c>
      <c r="H240" s="12">
        <f>H243</f>
        <v>9304.8516099999997</v>
      </c>
      <c r="I240" s="12">
        <f>I243</f>
        <v>152.8895</v>
      </c>
      <c r="J240" s="12">
        <f>SUM(J243)</f>
        <v>0</v>
      </c>
      <c r="K240" s="10">
        <f>G240/C240</f>
        <v>0.81430566213487088</v>
      </c>
      <c r="L240" s="15"/>
    </row>
    <row r="241" spans="1:12" x14ac:dyDescent="0.25">
      <c r="A241" s="15"/>
      <c r="B241" s="94" t="s">
        <v>114</v>
      </c>
      <c r="C241" s="95"/>
      <c r="D241" s="95"/>
      <c r="E241" s="95"/>
      <c r="F241" s="95"/>
      <c r="G241" s="95"/>
      <c r="H241" s="95"/>
      <c r="I241" s="95"/>
      <c r="J241" s="95"/>
      <c r="K241" s="95"/>
      <c r="L241" s="96"/>
    </row>
    <row r="242" spans="1:12" x14ac:dyDescent="0.2">
      <c r="A242" s="69"/>
      <c r="B242" s="128" t="s">
        <v>283</v>
      </c>
      <c r="C242" s="129"/>
      <c r="D242" s="129"/>
      <c r="E242" s="129"/>
      <c r="F242" s="129"/>
      <c r="G242" s="129"/>
      <c r="H242" s="129"/>
      <c r="I242" s="129"/>
      <c r="J242" s="129"/>
      <c r="K242" s="129"/>
      <c r="L242" s="130"/>
    </row>
    <row r="243" spans="1:12" ht="69.75" customHeight="1" x14ac:dyDescent="0.25">
      <c r="A243" s="15"/>
      <c r="B243" s="11" t="s">
        <v>294</v>
      </c>
      <c r="C243" s="12">
        <f>SUM(D243:F243)</f>
        <v>11614.485260000001</v>
      </c>
      <c r="D243" s="12">
        <v>11408.285260000001</v>
      </c>
      <c r="E243" s="12">
        <v>206.2</v>
      </c>
      <c r="F243" s="12">
        <v>0</v>
      </c>
      <c r="G243" s="12">
        <f>SUM(H243:J243)</f>
        <v>9457.741109999999</v>
      </c>
      <c r="H243" s="12">
        <v>9304.8516099999997</v>
      </c>
      <c r="I243" s="12">
        <v>152.8895</v>
      </c>
      <c r="J243" s="12">
        <v>0</v>
      </c>
      <c r="K243" s="16">
        <f>G243/C243</f>
        <v>0.81430566213487088</v>
      </c>
      <c r="L243" s="66"/>
    </row>
    <row r="244" spans="1:12" x14ac:dyDescent="0.25">
      <c r="A244" s="40" t="s">
        <v>144</v>
      </c>
      <c r="B244" s="103" t="s">
        <v>115</v>
      </c>
      <c r="C244" s="104"/>
      <c r="D244" s="104"/>
      <c r="E244" s="104"/>
      <c r="F244" s="104"/>
      <c r="G244" s="104"/>
      <c r="H244" s="104"/>
      <c r="I244" s="104"/>
      <c r="J244" s="104"/>
      <c r="K244" s="104"/>
      <c r="L244" s="105"/>
    </row>
    <row r="245" spans="1:12" ht="31.5" x14ac:dyDescent="0.25">
      <c r="A245" s="15"/>
      <c r="B245" s="11" t="s">
        <v>116</v>
      </c>
      <c r="C245" s="12">
        <f>D245+E245+F245</f>
        <v>11123.18484</v>
      </c>
      <c r="D245" s="12">
        <f>D248+D249</f>
        <v>11123.18484</v>
      </c>
      <c r="E245" s="12">
        <f>SUM(E248:E248)</f>
        <v>0</v>
      </c>
      <c r="F245" s="12">
        <f>SUM(F248:F248)</f>
        <v>0</v>
      </c>
      <c r="G245" s="12">
        <f>H245+I245+J245</f>
        <v>10035.7497</v>
      </c>
      <c r="H245" s="12">
        <f>H248+H249</f>
        <v>10035.7497</v>
      </c>
      <c r="I245" s="12">
        <f>SUM(I248:I248)</f>
        <v>0</v>
      </c>
      <c r="J245" s="12">
        <f>SUM(J248:J248)</f>
        <v>0</v>
      </c>
      <c r="K245" s="10">
        <f>G245/C245</f>
        <v>0.90223707008001142</v>
      </c>
      <c r="L245" s="15"/>
    </row>
    <row r="246" spans="1:12" x14ac:dyDescent="0.25">
      <c r="A246" s="15"/>
      <c r="B246" s="94" t="s">
        <v>117</v>
      </c>
      <c r="C246" s="95"/>
      <c r="D246" s="95"/>
      <c r="E246" s="95"/>
      <c r="F246" s="95"/>
      <c r="G246" s="95"/>
      <c r="H246" s="95"/>
      <c r="I246" s="95"/>
      <c r="J246" s="95"/>
      <c r="K246" s="96"/>
      <c r="L246" s="15"/>
    </row>
    <row r="247" spans="1:12" x14ac:dyDescent="0.25">
      <c r="A247" s="15"/>
      <c r="B247" s="94" t="s">
        <v>284</v>
      </c>
      <c r="C247" s="95"/>
      <c r="D247" s="95"/>
      <c r="E247" s="95"/>
      <c r="F247" s="95"/>
      <c r="G247" s="95"/>
      <c r="H247" s="95"/>
      <c r="I247" s="95"/>
      <c r="J247" s="95"/>
      <c r="K247" s="96"/>
      <c r="L247" s="15"/>
    </row>
    <row r="248" spans="1:12" ht="47.25" x14ac:dyDescent="0.25">
      <c r="A248" s="15"/>
      <c r="B248" s="11" t="s">
        <v>285</v>
      </c>
      <c r="C248" s="12">
        <f>SUM(D248:F248)</f>
        <v>7082.5848599999999</v>
      </c>
      <c r="D248" s="12">
        <v>7082.5848599999999</v>
      </c>
      <c r="E248" s="12">
        <v>0</v>
      </c>
      <c r="F248" s="12">
        <v>0</v>
      </c>
      <c r="G248" s="12">
        <f>SUM(H248:J248)</f>
        <v>5995.1497200000003</v>
      </c>
      <c r="H248" s="12">
        <v>5995.1497200000003</v>
      </c>
      <c r="I248" s="12">
        <v>0</v>
      </c>
      <c r="J248" s="12">
        <v>0</v>
      </c>
      <c r="K248" s="16">
        <f>G248/C248</f>
        <v>0.8464635212291689</v>
      </c>
      <c r="L248" s="15"/>
    </row>
    <row r="249" spans="1:12" ht="31.5" x14ac:dyDescent="0.25">
      <c r="A249" s="15"/>
      <c r="B249" s="11" t="s">
        <v>286</v>
      </c>
      <c r="C249" s="12">
        <f>D249+E249+F249</f>
        <v>4040.59998</v>
      </c>
      <c r="D249" s="12">
        <v>4040.59998</v>
      </c>
      <c r="E249" s="12">
        <v>0</v>
      </c>
      <c r="F249" s="12">
        <v>0</v>
      </c>
      <c r="G249" s="12">
        <f>H249+I249+J249</f>
        <v>4040.59998</v>
      </c>
      <c r="H249" s="12">
        <v>4040.59998</v>
      </c>
      <c r="I249" s="12">
        <v>0</v>
      </c>
      <c r="J249" s="12">
        <v>0</v>
      </c>
      <c r="K249" s="16">
        <v>0</v>
      </c>
      <c r="L249" s="15"/>
    </row>
    <row r="250" spans="1:12" x14ac:dyDescent="0.25">
      <c r="A250" s="40" t="s">
        <v>303</v>
      </c>
      <c r="B250" s="106" t="s">
        <v>304</v>
      </c>
      <c r="C250" s="107"/>
      <c r="D250" s="107"/>
      <c r="E250" s="107"/>
      <c r="F250" s="107"/>
      <c r="G250" s="107"/>
      <c r="H250" s="107"/>
      <c r="I250" s="107"/>
      <c r="J250" s="107"/>
      <c r="K250" s="107"/>
      <c r="L250" s="108"/>
    </row>
    <row r="251" spans="1:12" ht="63" x14ac:dyDescent="0.25">
      <c r="A251" s="15"/>
      <c r="B251" s="11" t="s">
        <v>305</v>
      </c>
      <c r="C251" s="12">
        <f>C254+C255</f>
        <v>14329.4</v>
      </c>
      <c r="D251" s="12">
        <f t="shared" ref="D251:F251" si="44">D254+D255</f>
        <v>1029.8</v>
      </c>
      <c r="E251" s="12">
        <f t="shared" si="44"/>
        <v>13299.6</v>
      </c>
      <c r="F251" s="12">
        <f t="shared" si="44"/>
        <v>0</v>
      </c>
      <c r="G251" s="12">
        <f>G254+G255</f>
        <v>13054.449630000001</v>
      </c>
      <c r="H251" s="12">
        <f t="shared" ref="H251:J251" si="45">H254+H255</f>
        <v>907.50863000000004</v>
      </c>
      <c r="I251" s="12">
        <f t="shared" si="45"/>
        <v>12146.941000000001</v>
      </c>
      <c r="J251" s="12">
        <f t="shared" si="45"/>
        <v>0</v>
      </c>
      <c r="K251" s="10">
        <v>0</v>
      </c>
      <c r="L251" s="15"/>
    </row>
    <row r="252" spans="1:12" x14ac:dyDescent="0.25">
      <c r="A252" s="15"/>
      <c r="B252" s="100" t="s">
        <v>306</v>
      </c>
      <c r="C252" s="101"/>
      <c r="D252" s="101"/>
      <c r="E252" s="101"/>
      <c r="F252" s="101"/>
      <c r="G252" s="101"/>
      <c r="H252" s="101"/>
      <c r="I252" s="101"/>
      <c r="J252" s="101"/>
      <c r="K252" s="101"/>
      <c r="L252" s="79"/>
    </row>
    <row r="253" spans="1:12" ht="37.5" customHeight="1" x14ac:dyDescent="0.25">
      <c r="A253" s="15"/>
      <c r="B253" s="100" t="s">
        <v>307</v>
      </c>
      <c r="C253" s="101"/>
      <c r="D253" s="101"/>
      <c r="E253" s="101"/>
      <c r="F253" s="101"/>
      <c r="G253" s="101"/>
      <c r="H253" s="101"/>
      <c r="I253" s="101"/>
      <c r="J253" s="101"/>
      <c r="K253" s="101"/>
      <c r="L253" s="79"/>
    </row>
    <row r="254" spans="1:12" ht="31.5" x14ac:dyDescent="0.25">
      <c r="A254" s="15"/>
      <c r="B254" s="11" t="s">
        <v>308</v>
      </c>
      <c r="C254" s="12">
        <f>SUM(D254:F254)</f>
        <v>14329.4</v>
      </c>
      <c r="D254" s="12">
        <v>1029.8</v>
      </c>
      <c r="E254" s="12">
        <v>13299.6</v>
      </c>
      <c r="F254" s="12">
        <v>0</v>
      </c>
      <c r="G254" s="12">
        <f>SUM(H254:J254)</f>
        <v>13054.449630000001</v>
      </c>
      <c r="H254" s="12">
        <v>907.50863000000004</v>
      </c>
      <c r="I254" s="12">
        <v>12146.941000000001</v>
      </c>
      <c r="J254" s="12">
        <v>0</v>
      </c>
      <c r="K254" s="16">
        <v>0</v>
      </c>
      <c r="L254" s="15"/>
    </row>
    <row r="255" spans="1:12" ht="31.5" x14ac:dyDescent="0.25">
      <c r="A255" s="15"/>
      <c r="B255" s="11" t="s">
        <v>309</v>
      </c>
      <c r="C255" s="12">
        <f>SUM(D255:F255)</f>
        <v>0</v>
      </c>
      <c r="D255" s="12">
        <v>0</v>
      </c>
      <c r="E255" s="12">
        <v>0</v>
      </c>
      <c r="F255" s="12">
        <v>0</v>
      </c>
      <c r="G255" s="12">
        <f>SUM(H255:J255)</f>
        <v>0</v>
      </c>
      <c r="H255" s="12">
        <v>0</v>
      </c>
      <c r="I255" s="12">
        <v>0</v>
      </c>
      <c r="J255" s="12">
        <v>0</v>
      </c>
      <c r="K255" s="16"/>
      <c r="L255" s="15"/>
    </row>
    <row r="256" spans="1:12" ht="63" x14ac:dyDescent="0.25">
      <c r="A256" s="43" t="s">
        <v>311</v>
      </c>
      <c r="B256" s="44" t="s">
        <v>310</v>
      </c>
      <c r="C256" s="45">
        <f>C257+C258+C259</f>
        <v>856.67380000000003</v>
      </c>
      <c r="D256" s="45">
        <f t="shared" ref="D256:J256" si="46">D257+D258+D259</f>
        <v>251.6738</v>
      </c>
      <c r="E256" s="45">
        <f t="shared" si="46"/>
        <v>0</v>
      </c>
      <c r="F256" s="45">
        <f t="shared" si="46"/>
        <v>605</v>
      </c>
      <c r="G256" s="45">
        <f t="shared" si="46"/>
        <v>806.6952</v>
      </c>
      <c r="H256" s="45">
        <f t="shared" si="46"/>
        <v>236.99108000000001</v>
      </c>
      <c r="I256" s="45">
        <f t="shared" si="46"/>
        <v>0</v>
      </c>
      <c r="J256" s="45">
        <f t="shared" si="46"/>
        <v>569.70411999999999</v>
      </c>
      <c r="K256" s="80">
        <f>G256/C256</f>
        <v>0.94165970758064499</v>
      </c>
      <c r="L256" s="43"/>
    </row>
    <row r="257" spans="1:12" ht="63" x14ac:dyDescent="0.25">
      <c r="A257" s="15"/>
      <c r="B257" s="11" t="s">
        <v>312</v>
      </c>
      <c r="C257" s="12">
        <f>SUM(D257:F257)</f>
        <v>0</v>
      </c>
      <c r="D257" s="12">
        <v>0</v>
      </c>
      <c r="E257" s="12">
        <v>0</v>
      </c>
      <c r="F257" s="12">
        <v>0</v>
      </c>
      <c r="G257" s="12">
        <f>SUM(H257:J257)</f>
        <v>0</v>
      </c>
      <c r="H257" s="12">
        <v>0</v>
      </c>
      <c r="I257" s="12">
        <v>0</v>
      </c>
      <c r="J257" s="12">
        <v>0</v>
      </c>
      <c r="K257" s="17">
        <v>0</v>
      </c>
      <c r="L257" s="15"/>
    </row>
    <row r="258" spans="1:12" ht="63" x14ac:dyDescent="0.25">
      <c r="A258" s="15"/>
      <c r="B258" s="11" t="s">
        <v>313</v>
      </c>
      <c r="C258" s="12">
        <f t="shared" ref="C258:C259" si="47">SUM(D258:F258)</f>
        <v>856.67380000000003</v>
      </c>
      <c r="D258" s="12">
        <v>251.6738</v>
      </c>
      <c r="E258" s="12">
        <v>0</v>
      </c>
      <c r="F258" s="12">
        <v>605</v>
      </c>
      <c r="G258" s="12">
        <f t="shared" ref="G258:G259" si="48">SUM(H258:J258)</f>
        <v>806.6952</v>
      </c>
      <c r="H258" s="12">
        <v>236.99108000000001</v>
      </c>
      <c r="I258" s="12">
        <v>0</v>
      </c>
      <c r="J258" s="12">
        <v>569.70411999999999</v>
      </c>
      <c r="K258" s="17">
        <f t="shared" ref="K258" si="49">G258/C258</f>
        <v>0.94165970758064499</v>
      </c>
      <c r="L258" s="15"/>
    </row>
    <row r="259" spans="1:12" ht="47.25" x14ac:dyDescent="0.25">
      <c r="A259" s="15"/>
      <c r="B259" s="11" t="s">
        <v>314</v>
      </c>
      <c r="C259" s="12">
        <f t="shared" si="47"/>
        <v>0</v>
      </c>
      <c r="D259" s="12">
        <v>0</v>
      </c>
      <c r="E259" s="12">
        <v>0</v>
      </c>
      <c r="F259" s="12">
        <v>0</v>
      </c>
      <c r="G259" s="12">
        <f t="shared" si="48"/>
        <v>0</v>
      </c>
      <c r="H259" s="12">
        <v>0</v>
      </c>
      <c r="I259" s="12">
        <v>0</v>
      </c>
      <c r="J259" s="12">
        <v>0</v>
      </c>
      <c r="K259" s="17">
        <v>0</v>
      </c>
      <c r="L259" s="15"/>
    </row>
    <row r="260" spans="1:12" x14ac:dyDescent="0.25">
      <c r="A260" s="15"/>
      <c r="B260" s="15"/>
      <c r="C260" s="12"/>
      <c r="D260" s="12"/>
      <c r="E260" s="12"/>
      <c r="F260" s="12"/>
      <c r="G260" s="12"/>
      <c r="H260" s="12"/>
      <c r="I260" s="12"/>
      <c r="J260" s="12"/>
      <c r="K260" s="15"/>
      <c r="L260" s="15"/>
    </row>
    <row r="261" spans="1:12" x14ac:dyDescent="0.25">
      <c r="A261" s="70"/>
      <c r="B261" s="71" t="s">
        <v>118</v>
      </c>
      <c r="C261" s="72">
        <f>D261+E261+F261</f>
        <v>501801.57408000005</v>
      </c>
      <c r="D261" s="72">
        <f>D256+D214+D181+D140+D90+D44+D11</f>
        <v>346787.47408000001</v>
      </c>
      <c r="E261" s="72">
        <f>E11+E44+E90+E140+E181+E214+E256</f>
        <v>154409.10000000003</v>
      </c>
      <c r="F261" s="72">
        <f t="shared" ref="F261:J261" si="50">F11+F44+F90+F140+F181+F214+F256</f>
        <v>605</v>
      </c>
      <c r="G261" s="72">
        <f>H261+I261+J261</f>
        <v>430813.18830000004</v>
      </c>
      <c r="H261" s="72">
        <f>H256+H214+H181+H140+H90+H44+H11</f>
        <v>277069.87318</v>
      </c>
      <c r="I261" s="72">
        <f t="shared" si="50"/>
        <v>153173.611</v>
      </c>
      <c r="J261" s="72">
        <f t="shared" si="50"/>
        <v>569.70411999999999</v>
      </c>
      <c r="K261" s="73">
        <f>G261/C261</f>
        <v>0.85853295516230754</v>
      </c>
      <c r="L261" s="70"/>
    </row>
    <row r="262" spans="1:12" x14ac:dyDescent="0.25">
      <c r="B262" s="21"/>
      <c r="C262" s="22"/>
      <c r="D262" s="22"/>
      <c r="E262" s="22"/>
      <c r="F262" s="22"/>
      <c r="G262" s="22"/>
      <c r="H262" s="22"/>
      <c r="I262" s="22"/>
      <c r="J262" s="22"/>
      <c r="K262" s="21"/>
      <c r="L262" s="21"/>
    </row>
    <row r="263" spans="1:12" x14ac:dyDescent="0.25">
      <c r="B263" s="21" t="s">
        <v>318</v>
      </c>
      <c r="C263" s="22"/>
      <c r="D263" s="22"/>
      <c r="E263" s="22"/>
      <c r="F263" s="22"/>
      <c r="G263" s="22"/>
      <c r="H263" s="22"/>
      <c r="I263" s="22"/>
      <c r="J263" s="22"/>
      <c r="K263" s="21"/>
      <c r="L263" s="21"/>
    </row>
    <row r="264" spans="1:12" x14ac:dyDescent="0.25">
      <c r="B264" s="21" t="s">
        <v>317</v>
      </c>
      <c r="C264" s="22"/>
      <c r="D264" s="22"/>
      <c r="E264" s="22"/>
      <c r="F264" s="22"/>
      <c r="G264" s="22"/>
      <c r="H264" s="22" t="s">
        <v>319</v>
      </c>
      <c r="I264" s="22"/>
      <c r="J264" s="22"/>
      <c r="K264" s="21"/>
      <c r="L264" s="21"/>
    </row>
    <row r="265" spans="1:12" x14ac:dyDescent="0.25">
      <c r="B265" s="21"/>
      <c r="C265" s="22"/>
      <c r="D265" s="22"/>
      <c r="E265" s="22"/>
      <c r="F265" s="22"/>
      <c r="G265" s="22"/>
      <c r="H265" s="22"/>
      <c r="I265" s="22"/>
      <c r="J265" s="22"/>
      <c r="K265" s="21"/>
      <c r="L265" s="21"/>
    </row>
    <row r="266" spans="1:12" x14ac:dyDescent="0.25">
      <c r="B266" s="21"/>
      <c r="C266" s="22"/>
      <c r="D266" s="22"/>
      <c r="E266" s="22"/>
      <c r="F266" s="22"/>
      <c r="G266" s="22"/>
      <c r="H266" s="22"/>
      <c r="I266" s="22"/>
      <c r="J266" s="22"/>
      <c r="K266" s="21"/>
      <c r="L266" s="21"/>
    </row>
    <row r="267" spans="1:12" x14ac:dyDescent="0.25">
      <c r="B267" s="21" t="s">
        <v>179</v>
      </c>
      <c r="C267" s="22"/>
      <c r="D267" s="22"/>
      <c r="E267" s="22"/>
      <c r="F267" s="22"/>
      <c r="G267" s="22"/>
      <c r="H267" s="22"/>
      <c r="I267" s="22"/>
      <c r="J267" s="22"/>
      <c r="K267" s="21"/>
      <c r="L267" s="21"/>
    </row>
    <row r="268" spans="1:12" x14ac:dyDescent="0.25">
      <c r="B268" s="21"/>
      <c r="C268" s="22"/>
      <c r="D268" s="22"/>
      <c r="E268" s="22"/>
      <c r="F268" s="22"/>
      <c r="G268" s="22"/>
      <c r="H268" s="22"/>
      <c r="I268" s="22"/>
      <c r="J268" s="22"/>
      <c r="K268" s="21"/>
      <c r="L268" s="21"/>
    </row>
    <row r="269" spans="1:12" x14ac:dyDescent="0.25">
      <c r="B269" s="21"/>
      <c r="C269" s="22"/>
      <c r="D269" s="22"/>
      <c r="E269" s="22"/>
      <c r="F269" s="22"/>
      <c r="G269" s="22"/>
      <c r="H269" s="22"/>
      <c r="I269" s="22"/>
      <c r="J269" s="22"/>
      <c r="K269" s="21"/>
      <c r="L269" s="21"/>
    </row>
    <row r="270" spans="1:12" x14ac:dyDescent="0.25">
      <c r="B270" s="21"/>
      <c r="C270" s="22"/>
      <c r="D270" s="22"/>
      <c r="E270" s="22"/>
      <c r="F270" s="22"/>
      <c r="G270" s="22"/>
      <c r="H270" s="22"/>
      <c r="I270" s="22"/>
      <c r="J270" s="22"/>
      <c r="K270" s="21"/>
      <c r="L270" s="21"/>
    </row>
    <row r="271" spans="1:12" x14ac:dyDescent="0.25">
      <c r="B271" s="21"/>
      <c r="C271" s="22"/>
      <c r="D271" s="22"/>
      <c r="E271" s="22"/>
      <c r="F271" s="22"/>
      <c r="G271" s="22"/>
      <c r="H271" s="22"/>
      <c r="I271" s="22"/>
      <c r="J271" s="22"/>
      <c r="K271" s="21"/>
      <c r="L271" s="21"/>
    </row>
    <row r="272" spans="1:12" x14ac:dyDescent="0.25">
      <c r="B272" s="21"/>
      <c r="C272" s="22"/>
      <c r="D272" s="22"/>
      <c r="E272" s="22"/>
      <c r="F272" s="22"/>
      <c r="G272" s="22"/>
      <c r="H272" s="22"/>
      <c r="I272" s="22"/>
      <c r="J272" s="22"/>
      <c r="K272" s="21"/>
      <c r="L272" s="21"/>
    </row>
    <row r="273" spans="2:12" x14ac:dyDescent="0.25">
      <c r="B273" s="21"/>
      <c r="C273" s="22"/>
      <c r="D273" s="22"/>
      <c r="E273" s="22"/>
      <c r="F273" s="22"/>
      <c r="G273" s="22"/>
      <c r="H273" s="22"/>
      <c r="I273" s="22"/>
      <c r="J273" s="22"/>
      <c r="K273" s="21"/>
      <c r="L273" s="21"/>
    </row>
    <row r="274" spans="2:12" x14ac:dyDescent="0.25">
      <c r="B274" s="21"/>
      <c r="C274" s="22"/>
      <c r="D274" s="22"/>
      <c r="E274" s="22"/>
      <c r="F274" s="22"/>
      <c r="G274" s="22"/>
      <c r="H274" s="22"/>
      <c r="I274" s="22"/>
      <c r="J274" s="22"/>
      <c r="K274" s="21"/>
      <c r="L274" s="21"/>
    </row>
    <row r="275" spans="2:12" x14ac:dyDescent="0.25">
      <c r="B275" s="21"/>
      <c r="C275" s="22"/>
      <c r="D275" s="22"/>
      <c r="E275" s="22"/>
      <c r="F275" s="22"/>
      <c r="G275" s="22"/>
      <c r="H275" s="22"/>
      <c r="I275" s="22"/>
      <c r="J275" s="22"/>
      <c r="K275" s="21"/>
      <c r="L275" s="21"/>
    </row>
    <row r="276" spans="2:12" x14ac:dyDescent="0.25">
      <c r="B276" s="21"/>
      <c r="C276" s="22"/>
      <c r="D276" s="22"/>
      <c r="E276" s="22"/>
      <c r="F276" s="22"/>
      <c r="G276" s="22"/>
      <c r="H276" s="22"/>
      <c r="I276" s="22"/>
      <c r="J276" s="22"/>
      <c r="K276" s="21"/>
      <c r="L276" s="21"/>
    </row>
    <row r="277" spans="2:12" x14ac:dyDescent="0.25">
      <c r="B277" s="21"/>
      <c r="C277" s="22"/>
      <c r="D277" s="22"/>
      <c r="E277" s="22"/>
      <c r="F277" s="22"/>
      <c r="G277" s="22"/>
      <c r="H277" s="22"/>
      <c r="I277" s="22"/>
      <c r="J277" s="22"/>
      <c r="K277" s="21"/>
      <c r="L277" s="21"/>
    </row>
    <row r="278" spans="2:12" x14ac:dyDescent="0.25">
      <c r="B278" s="21"/>
      <c r="C278" s="22"/>
      <c r="D278" s="22"/>
      <c r="E278" s="22"/>
      <c r="F278" s="22"/>
      <c r="G278" s="22"/>
      <c r="H278" s="22"/>
      <c r="I278" s="22"/>
      <c r="J278" s="22"/>
      <c r="K278" s="21"/>
      <c r="L278" s="21"/>
    </row>
    <row r="279" spans="2:12" x14ac:dyDescent="0.25">
      <c r="B279" s="21"/>
      <c r="C279" s="22"/>
      <c r="D279" s="22"/>
      <c r="E279" s="22"/>
      <c r="F279" s="22"/>
      <c r="G279" s="22"/>
      <c r="H279" s="22"/>
      <c r="I279" s="22"/>
      <c r="J279" s="22"/>
      <c r="K279" s="21"/>
      <c r="L279" s="21"/>
    </row>
    <row r="280" spans="2:12" x14ac:dyDescent="0.2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2:12" x14ac:dyDescent="0.2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2:12" x14ac:dyDescent="0.2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2:12" x14ac:dyDescent="0.2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2:12" x14ac:dyDescent="0.2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2:12" x14ac:dyDescent="0.2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2:12" x14ac:dyDescent="0.2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2:12" x14ac:dyDescent="0.2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2:12" x14ac:dyDescent="0.2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2:12" x14ac:dyDescent="0.2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2:12" x14ac:dyDescent="0.2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2:12" x14ac:dyDescent="0.2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2:12" x14ac:dyDescent="0.2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2:12" x14ac:dyDescent="0.2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2:12" x14ac:dyDescent="0.2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2:12" x14ac:dyDescent="0.2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2:12" x14ac:dyDescent="0.2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2:12" x14ac:dyDescent="0.2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2:12" x14ac:dyDescent="0.2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2:12" x14ac:dyDescent="0.2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2:12" x14ac:dyDescent="0.2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2:12" x14ac:dyDescent="0.2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2:12" x14ac:dyDescent="0.2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2:12" x14ac:dyDescent="0.2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2:12" x14ac:dyDescent="0.2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2:12" x14ac:dyDescent="0.2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</sheetData>
  <mergeCells count="132">
    <mergeCell ref="B250:L250"/>
    <mergeCell ref="B252:K252"/>
    <mergeCell ref="B253:K253"/>
    <mergeCell ref="B192:L192"/>
    <mergeCell ref="B194:L194"/>
    <mergeCell ref="B195:L195"/>
    <mergeCell ref="B112:L112"/>
    <mergeCell ref="B185:L185"/>
    <mergeCell ref="B187:L187"/>
    <mergeCell ref="B136:L136"/>
    <mergeCell ref="B138:L138"/>
    <mergeCell ref="B141:L141"/>
    <mergeCell ref="B151:L151"/>
    <mergeCell ref="B184:L184"/>
    <mergeCell ref="B154:L154"/>
    <mergeCell ref="B159:L159"/>
    <mergeCell ref="B162:L162"/>
    <mergeCell ref="B170:L170"/>
    <mergeCell ref="B172:L172"/>
    <mergeCell ref="B247:K247"/>
    <mergeCell ref="B233:K233"/>
    <mergeCell ref="B218:L218"/>
    <mergeCell ref="B223:L223"/>
    <mergeCell ref="B221:L221"/>
    <mergeCell ref="B59:L59"/>
    <mergeCell ref="B73:K73"/>
    <mergeCell ref="B75:K75"/>
    <mergeCell ref="B68:L68"/>
    <mergeCell ref="B69:L69"/>
    <mergeCell ref="B103:L103"/>
    <mergeCell ref="B143:L143"/>
    <mergeCell ref="B144:L144"/>
    <mergeCell ref="B71:L71"/>
    <mergeCell ref="B78:L78"/>
    <mergeCell ref="B66:K66"/>
    <mergeCell ref="B106:L106"/>
    <mergeCell ref="B101:L101"/>
    <mergeCell ref="B104:L104"/>
    <mergeCell ref="B118:L118"/>
    <mergeCell ref="B121:L121"/>
    <mergeCell ref="B94:L94"/>
    <mergeCell ref="B98:L98"/>
    <mergeCell ref="B115:L115"/>
    <mergeCell ref="B108:L108"/>
    <mergeCell ref="B91:L91"/>
    <mergeCell ref="B93:L93"/>
    <mergeCell ref="B225:L225"/>
    <mergeCell ref="B237:L237"/>
    <mergeCell ref="B239:L239"/>
    <mergeCell ref="B241:L241"/>
    <mergeCell ref="B228:L228"/>
    <mergeCell ref="B227:L227"/>
    <mergeCell ref="B244:L244"/>
    <mergeCell ref="B242:L242"/>
    <mergeCell ref="B33:L33"/>
    <mergeCell ref="B217:L217"/>
    <mergeCell ref="B212:K212"/>
    <mergeCell ref="B153:L153"/>
    <mergeCell ref="B205:K205"/>
    <mergeCell ref="B209:K209"/>
    <mergeCell ref="B190:L190"/>
    <mergeCell ref="L42:L43"/>
    <mergeCell ref="B197:K197"/>
    <mergeCell ref="B210:K210"/>
    <mergeCell ref="B199:L199"/>
    <mergeCell ref="B201:L201"/>
    <mergeCell ref="B173:L173"/>
    <mergeCell ref="B182:L182"/>
    <mergeCell ref="B76:K76"/>
    <mergeCell ref="B84:L84"/>
    <mergeCell ref="B32:L32"/>
    <mergeCell ref="B246:K246"/>
    <mergeCell ref="B23:L23"/>
    <mergeCell ref="B25:L25"/>
    <mergeCell ref="B27:L27"/>
    <mergeCell ref="B36:L36"/>
    <mergeCell ref="B38:L38"/>
    <mergeCell ref="B40:L40"/>
    <mergeCell ref="B30:L30"/>
    <mergeCell ref="B61:L61"/>
    <mergeCell ref="B55:L55"/>
    <mergeCell ref="B41:L41"/>
    <mergeCell ref="B45:L45"/>
    <mergeCell ref="B47:L47"/>
    <mergeCell ref="B48:L48"/>
    <mergeCell ref="B50:L50"/>
    <mergeCell ref="B52:L52"/>
    <mergeCell ref="B202:L202"/>
    <mergeCell ref="B207:L207"/>
    <mergeCell ref="B161:L161"/>
    <mergeCell ref="B110:L110"/>
    <mergeCell ref="B53:L53"/>
    <mergeCell ref="B57:L57"/>
    <mergeCell ref="B215:L215"/>
    <mergeCell ref="B21:L21"/>
    <mergeCell ref="H5:J5"/>
    <mergeCell ref="I6:I10"/>
    <mergeCell ref="D5:F5"/>
    <mergeCell ref="C5:C10"/>
    <mergeCell ref="E6:E10"/>
    <mergeCell ref="D6:D10"/>
    <mergeCell ref="B1:L1"/>
    <mergeCell ref="L4:L10"/>
    <mergeCell ref="B12:L12"/>
    <mergeCell ref="B18:L18"/>
    <mergeCell ref="H6:H10"/>
    <mergeCell ref="B15:L15"/>
    <mergeCell ref="K3:L3"/>
    <mergeCell ref="A4:A10"/>
    <mergeCell ref="B4:B10"/>
    <mergeCell ref="B14:L14"/>
    <mergeCell ref="B62:L62"/>
    <mergeCell ref="B64:L64"/>
    <mergeCell ref="B117:L117"/>
    <mergeCell ref="B131:L131"/>
    <mergeCell ref="B133:L133"/>
    <mergeCell ref="B135:L135"/>
    <mergeCell ref="B81:L81"/>
    <mergeCell ref="B83:L83"/>
    <mergeCell ref="B86:L86"/>
    <mergeCell ref="B88:L88"/>
    <mergeCell ref="B124:L124"/>
    <mergeCell ref="B126:L126"/>
    <mergeCell ref="B127:L127"/>
    <mergeCell ref="B129:L129"/>
    <mergeCell ref="J6:J10"/>
    <mergeCell ref="C4:F4"/>
    <mergeCell ref="F6:F10"/>
    <mergeCell ref="K4:K10"/>
    <mergeCell ref="G5:G10"/>
    <mergeCell ref="G4:J4"/>
    <mergeCell ref="B20:L20"/>
  </mergeCells>
  <phoneticPr fontId="4" type="noConversion"/>
  <pageMargins left="3.937007874015748E-2" right="3.937007874015748E-2" top="0.35433070866141736" bottom="0.35433070866141736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workbookViewId="0">
      <selection sqref="A1:N22"/>
    </sheetView>
  </sheetViews>
  <sheetFormatPr defaultRowHeight="12.75" x14ac:dyDescent="0.2"/>
  <cols>
    <col min="1" max="1" width="7.7109375" customWidth="1"/>
    <col min="2" max="2" width="22.140625" customWidth="1"/>
    <col min="3" max="3" width="10.140625" customWidth="1"/>
    <col min="6" max="6" width="9.85546875" customWidth="1"/>
  </cols>
  <sheetData>
    <row r="2" spans="1:14" ht="15.75" x14ac:dyDescent="0.25">
      <c r="A2" s="136" t="s">
        <v>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5.75" x14ac:dyDescent="0.25">
      <c r="A3" s="136" t="s">
        <v>28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5" spans="1:14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40" t="s">
        <v>26</v>
      </c>
      <c r="N5" s="140"/>
    </row>
    <row r="6" spans="1:14" ht="21.2" customHeight="1" x14ac:dyDescent="0.25">
      <c r="A6" s="141" t="s">
        <v>0</v>
      </c>
      <c r="B6" s="141" t="s">
        <v>13</v>
      </c>
      <c r="C6" s="143" t="s">
        <v>14</v>
      </c>
      <c r="D6" s="144"/>
      <c r="E6" s="145"/>
      <c r="F6" s="143" t="s">
        <v>17</v>
      </c>
      <c r="G6" s="144"/>
      <c r="H6" s="145"/>
      <c r="I6" s="143" t="s">
        <v>18</v>
      </c>
      <c r="J6" s="144"/>
      <c r="K6" s="145"/>
      <c r="L6" s="94" t="s">
        <v>19</v>
      </c>
      <c r="M6" s="95"/>
      <c r="N6" s="96"/>
    </row>
    <row r="7" spans="1:14" ht="47.25" x14ac:dyDescent="0.2">
      <c r="A7" s="142"/>
      <c r="B7" s="142"/>
      <c r="C7" s="4" t="s">
        <v>15</v>
      </c>
      <c r="D7" s="4" t="s">
        <v>16</v>
      </c>
      <c r="E7" s="5" t="s">
        <v>11</v>
      </c>
      <c r="F7" s="4" t="s">
        <v>15</v>
      </c>
      <c r="G7" s="4" t="s">
        <v>16</v>
      </c>
      <c r="H7" s="5" t="s">
        <v>11</v>
      </c>
      <c r="I7" s="4" t="s">
        <v>15</v>
      </c>
      <c r="J7" s="4" t="s">
        <v>16</v>
      </c>
      <c r="K7" s="5" t="s">
        <v>11</v>
      </c>
      <c r="L7" s="4" t="s">
        <v>15</v>
      </c>
      <c r="M7" s="4" t="s">
        <v>16</v>
      </c>
      <c r="N7" s="5" t="s">
        <v>11</v>
      </c>
    </row>
    <row r="8" spans="1:14" ht="15.75" x14ac:dyDescent="0.25">
      <c r="A8" s="3">
        <v>1</v>
      </c>
      <c r="B8" s="137" t="s">
        <v>20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141.75" x14ac:dyDescent="0.2">
      <c r="A9" s="8" t="s">
        <v>24</v>
      </c>
      <c r="B9" s="6" t="s">
        <v>21</v>
      </c>
      <c r="C9" s="7">
        <v>1000</v>
      </c>
      <c r="D9" s="7">
        <v>1000</v>
      </c>
      <c r="E9" s="7">
        <v>100</v>
      </c>
      <c r="F9" s="7">
        <v>1000</v>
      </c>
      <c r="G9" s="7">
        <v>1000</v>
      </c>
      <c r="H9" s="7">
        <v>100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 x14ac:dyDescent="0.25">
      <c r="A11" s="3">
        <v>2</v>
      </c>
      <c r="B11" s="1" t="s">
        <v>22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47.25" x14ac:dyDescent="0.2">
      <c r="A12" s="8" t="s">
        <v>23</v>
      </c>
      <c r="B12" s="6" t="s">
        <v>25</v>
      </c>
      <c r="C12" s="7">
        <v>19088.3</v>
      </c>
      <c r="D12" s="7">
        <v>10448.299999999999</v>
      </c>
      <c r="E12" s="7">
        <v>55</v>
      </c>
      <c r="F12" s="7">
        <v>10448.299999999999</v>
      </c>
      <c r="G12" s="7">
        <v>10448.299999999999</v>
      </c>
      <c r="H12" s="7">
        <v>100</v>
      </c>
      <c r="I12" s="7">
        <v>8640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6" spans="1:14" ht="15.75" x14ac:dyDescent="0.25">
      <c r="B16" s="2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x14ac:dyDescent="0.25">
      <c r="B18" s="2" t="s">
        <v>30</v>
      </c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mergeCells count="10">
    <mergeCell ref="A2:N2"/>
    <mergeCell ref="A3:N3"/>
    <mergeCell ref="B8:N8"/>
    <mergeCell ref="M5:N5"/>
    <mergeCell ref="B6:B7"/>
    <mergeCell ref="A6:A7"/>
    <mergeCell ref="C6:E6"/>
    <mergeCell ref="F6:H6"/>
    <mergeCell ref="I6:K6"/>
    <mergeCell ref="L6:N6"/>
  </mergeCells>
  <phoneticPr fontId="4" type="noConversion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2020-02-27T12:18:32Z</cp:lastPrinted>
  <dcterms:created xsi:type="dcterms:W3CDTF">2014-04-10T06:07:41Z</dcterms:created>
  <dcterms:modified xsi:type="dcterms:W3CDTF">2020-02-27T12:23:05Z</dcterms:modified>
</cp:coreProperties>
</file>